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00" firstSheet="1" activeTab="1"/>
  </bookViews>
  <sheets>
    <sheet name="PL_Data" sheetId="1" r:id="rId1"/>
    <sheet name="BS" sheetId="2" r:id="rId2"/>
    <sheet name="PL_Bank" sheetId="3" r:id="rId3"/>
    <sheet name="PL_Grp" sheetId="4" r:id="rId4"/>
    <sheet name="Atch IV" sheetId="5" state="hidden" r:id="rId5"/>
  </sheets>
  <definedNames>
    <definedName name="_xlnm.Print_Area" localSheetId="4">'Atch IV'!$A$1:$X$50</definedName>
    <definedName name="_xlnm.Print_Area" localSheetId="1">'BS'!$A$1:$J$63</definedName>
    <definedName name="_xlnm.Print_Area" localSheetId="2">'PL_Bank'!$A$1:$I$52</definedName>
    <definedName name="_xlnm.Print_Area" localSheetId="3">'PL_Grp'!$A$1:$J$52</definedName>
    <definedName name="_xlnm.Print_Titles" localSheetId="0">'PL_Data'!$A:$C</definedName>
  </definedNames>
  <calcPr fullCalcOnLoad="1"/>
</workbook>
</file>

<file path=xl/sharedStrings.xml><?xml version="1.0" encoding="utf-8"?>
<sst xmlns="http://schemas.openxmlformats.org/spreadsheetml/2006/main" count="308" uniqueCount="171">
  <si>
    <t>Hong Leong Bank Berhad</t>
  </si>
  <si>
    <t>ASSETS</t>
  </si>
  <si>
    <t>RM'000</t>
  </si>
  <si>
    <t>Dealing securities</t>
  </si>
  <si>
    <t>Investment securities</t>
  </si>
  <si>
    <t>Loans, advances and financing</t>
  </si>
  <si>
    <t>Other assets</t>
  </si>
  <si>
    <t>Fixed assets</t>
  </si>
  <si>
    <t>Goodwill on consolidation</t>
  </si>
  <si>
    <t>Total Assets</t>
  </si>
  <si>
    <t>Deposits from customers</t>
  </si>
  <si>
    <t>Bills and acceptance payable</t>
  </si>
  <si>
    <t>Other liabilities</t>
  </si>
  <si>
    <t>Total Liabilities</t>
  </si>
  <si>
    <t>Share Capital</t>
  </si>
  <si>
    <t>Reserves</t>
  </si>
  <si>
    <t>Minority Interests</t>
  </si>
  <si>
    <t>Total Shareholders' Funds</t>
  </si>
  <si>
    <t>GROUP</t>
  </si>
  <si>
    <t xml:space="preserve"> Hong Leong Bank Berhad</t>
  </si>
  <si>
    <t xml:space="preserve"> RM'000 </t>
  </si>
  <si>
    <t xml:space="preserve">  </t>
  </si>
  <si>
    <t>Taxation</t>
  </si>
  <si>
    <t>Zakat</t>
  </si>
  <si>
    <t>Name of Company</t>
  </si>
  <si>
    <t>Hong Leong Finance Berhad</t>
  </si>
  <si>
    <t>Banking Institution</t>
  </si>
  <si>
    <t>:</t>
  </si>
  <si>
    <t>HONG LEONG BANK BERHAD</t>
  </si>
  <si>
    <t>PBT</t>
  </si>
  <si>
    <t>PAT</t>
  </si>
  <si>
    <t xml:space="preserve">     PBT/SHF</t>
  </si>
  <si>
    <t xml:space="preserve">  PBT/ASSETS</t>
  </si>
  <si>
    <t xml:space="preserve"> DIVIDENDS</t>
  </si>
  <si>
    <t xml:space="preserve">% of </t>
  </si>
  <si>
    <t>RM</t>
  </si>
  <si>
    <t>Group</t>
  </si>
  <si>
    <t>%</t>
  </si>
  <si>
    <t>mil</t>
  </si>
  <si>
    <t>TA</t>
  </si>
  <si>
    <t xml:space="preserve">Hong Leong Bank Berhad </t>
  </si>
  <si>
    <t>and its subsidiary companies :-</t>
  </si>
  <si>
    <t>Hong Leong Leasing Sdn Bhd</t>
  </si>
  <si>
    <t>HL Leasing Sdn Bhd</t>
  </si>
  <si>
    <t>HLB Realty Sdn Bhd</t>
  </si>
  <si>
    <t>HLB Unit Trust Management Bhd</t>
  </si>
  <si>
    <t>HLB Nominees (Tempatan) Sdn Bhd</t>
  </si>
  <si>
    <t>HLB Nominees (Asing) Sdn Bhd</t>
  </si>
  <si>
    <t>HLB Nominees (Singapore) Pte Ltd</t>
  </si>
  <si>
    <t>HLB Ventures Sdn Bhd</t>
  </si>
  <si>
    <t xml:space="preserve">Consolidation Adjustment - </t>
  </si>
  <si>
    <t>Current</t>
  </si>
  <si>
    <t>Year-to-date</t>
  </si>
  <si>
    <t>CAPITAL ADEQUACY</t>
  </si>
  <si>
    <t xml:space="preserve">    1999-1998</t>
  </si>
  <si>
    <t>-Pelita Terang Sdn Bhd</t>
  </si>
  <si>
    <t>-Visia Nominees Sdn Bhd</t>
  </si>
  <si>
    <t>-HLF Credit (Perak) Berhad (formerly</t>
  </si>
  <si>
    <t xml:space="preserve"> known as Secure Credit Bhd)</t>
  </si>
  <si>
    <t>Quarter Ended</t>
  </si>
  <si>
    <t>Subordinated bonds</t>
  </si>
  <si>
    <t>without average</t>
  </si>
  <si>
    <t xml:space="preserve">Overall Assessment Of The Group Financial Performance </t>
  </si>
  <si>
    <t>31/12/1999</t>
  </si>
  <si>
    <t>31/12/1998</t>
  </si>
  <si>
    <t xml:space="preserve">  with financial institutions</t>
  </si>
  <si>
    <t xml:space="preserve">Statutory deposits with </t>
  </si>
  <si>
    <t xml:space="preserve">  Bank Negara Malaysia</t>
  </si>
  <si>
    <t>Investment in subsidiary</t>
  </si>
  <si>
    <t xml:space="preserve">  companies</t>
  </si>
  <si>
    <t xml:space="preserve"> of banks and other </t>
  </si>
  <si>
    <t xml:space="preserve">LIABILITIES AND </t>
  </si>
  <si>
    <t>SHAREHOLDERS' FUNDS</t>
  </si>
  <si>
    <t xml:space="preserve">Total Liabilities and </t>
  </si>
  <si>
    <t>Shareholders' Funds</t>
  </si>
  <si>
    <t xml:space="preserve">COMMITMENTS AND </t>
  </si>
  <si>
    <t>CONTINGENCIES</t>
  </si>
  <si>
    <t>For The Half-Year Ended 31/12/1999</t>
  </si>
  <si>
    <t xml:space="preserve">Bank Holding </t>
  </si>
  <si>
    <t>Company</t>
  </si>
  <si>
    <t>HONG LEONG CREDIT BERHAD</t>
  </si>
  <si>
    <t>Attachment IV</t>
  </si>
  <si>
    <t xml:space="preserve"> </t>
  </si>
  <si>
    <t>Corresponding</t>
  </si>
  <si>
    <t>BANK</t>
  </si>
  <si>
    <t>ok</t>
  </si>
  <si>
    <t>Cash and short-term funds</t>
  </si>
  <si>
    <t>Deposits and placements</t>
  </si>
  <si>
    <t xml:space="preserve"> financial institutions</t>
  </si>
  <si>
    <t>(Incorporated in Malaysia)</t>
  </si>
  <si>
    <t xml:space="preserve">PROFIT AND LOSS ACCOUNT FOR THE </t>
  </si>
  <si>
    <t xml:space="preserve">Growth </t>
  </si>
  <si>
    <t>Interest income</t>
  </si>
  <si>
    <t>Interest expense</t>
  </si>
  <si>
    <t>Net interest income</t>
  </si>
  <si>
    <t>Income from SPI</t>
  </si>
  <si>
    <t>Non-interest income</t>
  </si>
  <si>
    <t>Net income</t>
  </si>
  <si>
    <t>Overhead expense</t>
  </si>
  <si>
    <t>Profit before provision</t>
  </si>
  <si>
    <t>Loan loss and provision</t>
  </si>
  <si>
    <t>Goodwill written off</t>
  </si>
  <si>
    <t>Profit before taxation</t>
  </si>
  <si>
    <t>Exceptional Item</t>
  </si>
  <si>
    <t>Profit before taxation after EI</t>
  </si>
  <si>
    <t>Profit after taxation</t>
  </si>
  <si>
    <t>Transfer to statutory reserve</t>
  </si>
  <si>
    <t>Net profit after transfer to</t>
  </si>
  <si>
    <t xml:space="preserve">   statutory reserve</t>
  </si>
  <si>
    <t>Retained profit brought forward</t>
  </si>
  <si>
    <t>Profit available for distribution</t>
  </si>
  <si>
    <t>Retained profit carried forward</t>
  </si>
  <si>
    <t>Earnings per share * (sen)</t>
  </si>
  <si>
    <t>Weighted no of shares</t>
  </si>
  <si>
    <t>Effective Tax Rate</t>
  </si>
  <si>
    <t>Ratio of Statutory reserve</t>
  </si>
  <si>
    <t>Based on PAT</t>
  </si>
  <si>
    <t>Return on assets</t>
  </si>
  <si>
    <t>Return on shareholders' fund</t>
  </si>
  <si>
    <t xml:space="preserve">           - excluding divd income</t>
  </si>
  <si>
    <t>Based on PBT</t>
  </si>
  <si>
    <t>Dividend income from subs</t>
  </si>
  <si>
    <t>Key ratio (including divd income from subs)</t>
  </si>
  <si>
    <t>Net int inc / int inc</t>
  </si>
  <si>
    <t>Non int inc / income</t>
  </si>
  <si>
    <t>Opex/ Income</t>
  </si>
  <si>
    <t>Key ratio (exclud divd income from subs)</t>
  </si>
  <si>
    <t>3 mths ended</t>
  </si>
  <si>
    <t>Proposed dividend of Nil less tax</t>
  </si>
  <si>
    <t>Exceptional Items</t>
  </si>
  <si>
    <t xml:space="preserve">Obligations on securities sold </t>
  </si>
  <si>
    <t xml:space="preserve"> under repurchase agreements</t>
  </si>
  <si>
    <t>The Bank</t>
  </si>
  <si>
    <t>The Group</t>
  </si>
  <si>
    <t xml:space="preserve">Interest income </t>
  </si>
  <si>
    <t xml:space="preserve">Interest expense </t>
  </si>
  <si>
    <t xml:space="preserve">Net interest income </t>
  </si>
  <si>
    <t>SPI income</t>
  </si>
  <si>
    <t>Staff cost and overheads</t>
  </si>
  <si>
    <r>
      <t>Loan</t>
    </r>
    <r>
      <rPr>
        <i/>
        <sz val="12"/>
        <rFont val="Arial"/>
        <family val="2"/>
      </rPr>
      <t>(and financing)</t>
    </r>
    <r>
      <rPr>
        <sz val="12"/>
        <rFont val="Arial"/>
        <family val="2"/>
      </rPr>
      <t xml:space="preserve"> loss and </t>
    </r>
  </si>
  <si>
    <t xml:space="preserve">   provision</t>
  </si>
  <si>
    <t>Profit attributable to shareholders</t>
  </si>
  <si>
    <t>Earnings per share - basic (sen)</t>
  </si>
  <si>
    <t>Earnings per share - fully diluted (sen)</t>
  </si>
  <si>
    <t>Core capital ratio</t>
  </si>
  <si>
    <t>Risk-weighted capital ratio</t>
  </si>
  <si>
    <t>Key information</t>
  </si>
  <si>
    <t>a)</t>
  </si>
  <si>
    <t>Net int inc / Int inc</t>
  </si>
  <si>
    <t>b)</t>
  </si>
  <si>
    <t>Non int inc / Income</t>
  </si>
  <si>
    <t>c)</t>
  </si>
  <si>
    <t>Cost to income</t>
  </si>
  <si>
    <t>d)</t>
  </si>
  <si>
    <t>Effective tax rate</t>
  </si>
  <si>
    <t>FINANCIAL YEAR ENDED 30 JUNE 2000</t>
  </si>
  <si>
    <t>9 MONTHS ENDED 31 March   2000</t>
  </si>
  <si>
    <t>3 MONTHS ENDED 30 JUNE  2000</t>
  </si>
  <si>
    <t>9 mths ended</t>
  </si>
  <si>
    <t>30/06/2000</t>
  </si>
  <si>
    <t>30/06/1999</t>
  </si>
  <si>
    <t xml:space="preserve"> For The Financial Year Ended 30/06/2000</t>
  </si>
  <si>
    <t>Profit before exceptional items</t>
  </si>
  <si>
    <t>Profit after taxation and zakat</t>
  </si>
  <si>
    <t>Profit before taxation and zakat</t>
  </si>
  <si>
    <t>Operating income</t>
  </si>
  <si>
    <t>Net tangible assets per share (RM)</t>
  </si>
  <si>
    <t xml:space="preserve">Provision for Commitments </t>
  </si>
  <si>
    <t xml:space="preserve">  and Contingencies</t>
  </si>
  <si>
    <t xml:space="preserve"> Audited Profit And Loss Account </t>
  </si>
  <si>
    <t>Audited Balance Sheet As At 30/06/2000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</si>
</sst>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#,##0.0_);[Red]\(#,##0.0\)"/>
    <numFmt numFmtId="173" formatCode="0.00_);\(0.00\)"/>
    <numFmt numFmtId="174" formatCode="#,##0.000_);[Red]\(#,##0.000\)"/>
    <numFmt numFmtId="175" formatCode="\$#,##0.00;\(\$#,##0.00\)"/>
    <numFmt numFmtId="176" formatCode="\$#,##0;\(\$#,##0\)"/>
    <numFmt numFmtId="177" formatCode="#,##0;\(#,##0\)"/>
    <numFmt numFmtId="178" formatCode="#,##0_)\ ;\(#,##0\)\ "/>
    <numFmt numFmtId="179" formatCode="#,##0.00_)\ ;\(#,##0.00\)\ "/>
    <numFmt numFmtId="180" formatCode="_(* #,##0.0_);_(* \(#,##0.0\);_(* &quot;-&quot;??_);_(@_)"/>
    <numFmt numFmtId="181" formatCode="#,##0.0_);\(#,##0.0\)"/>
    <numFmt numFmtId="182" formatCode="#,##0.0_)\ ;\(#,##0.0\)\ "/>
    <numFmt numFmtId="183" formatCode="d\-mmm\-yyyy"/>
    <numFmt numFmtId="184" formatCode="_(* #,##0.000_);_(* \(#,##0.000\);_(* &quot;-&quot;??_);_(@_)"/>
    <numFmt numFmtId="185" formatCode="_(* #,##0.0000_);_(* \(#,##0.0000\);_(* &quot;-&quot;??_);_(@_)"/>
    <numFmt numFmtId="186" formatCode="0.00;[Red]0.00"/>
    <numFmt numFmtId="187" formatCode="0.0;[Red]0.0"/>
    <numFmt numFmtId="188" formatCode="0;[Red]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#,##0.000_)\ ;\(#,##0.000\)\ "/>
    <numFmt numFmtId="196" formatCode="#,##0.0000_)\ ;\(#,##0.0000\)\ "/>
    <numFmt numFmtId="197" formatCode="#,##0.00000_)\ ;\(#,##0.00000\)\ "/>
    <numFmt numFmtId="198" formatCode="_(* #,##0.0_);_(* \(#,##0.0\);_(* &quot;-&quot;?_);_(@_)"/>
    <numFmt numFmtId="199" formatCode="0.0"/>
    <numFmt numFmtId="200" formatCode="#,##0.0"/>
    <numFmt numFmtId="201" formatCode="_(* #,##0.0_);_(* \(#,##0.0\);_(* &quot;-&quot;_);_(@_)"/>
    <numFmt numFmtId="202" formatCode="\-"/>
  </numFmts>
  <fonts count="25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u val="single"/>
      <sz val="7.5"/>
      <color indexed="12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u val="single"/>
      <sz val="11"/>
      <name val="Times New Roman"/>
      <family val="1"/>
    </font>
    <font>
      <i/>
      <sz val="10"/>
      <name val="Times New Roman"/>
      <family val="0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>
      <alignment/>
      <protection/>
    </xf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>
      <alignment/>
      <protection/>
    </xf>
    <xf numFmtId="0" fontId="3" fillId="0" borderId="0" applyProtection="0">
      <alignment/>
    </xf>
    <xf numFmtId="176" fontId="2" fillId="0" borderId="0">
      <alignment/>
      <protection/>
    </xf>
    <xf numFmtId="2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16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1" applyProtection="0">
      <alignment/>
    </xf>
  </cellStyleXfs>
  <cellXfs count="250">
    <xf numFmtId="0" fontId="0" fillId="0" borderId="0" xfId="0" applyAlignment="1">
      <alignment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70" fontId="3" fillId="0" borderId="0" xfId="15" applyNumberFormat="1" applyFont="1" applyBorder="1" applyAlignment="1">
      <alignment horizontal="center"/>
    </xf>
    <xf numFmtId="170" fontId="3" fillId="0" borderId="0" xfId="15" applyNumberFormat="1" applyFont="1" applyAlignment="1">
      <alignment horizontal="right"/>
    </xf>
    <xf numFmtId="170" fontId="3" fillId="0" borderId="0" xfId="15" applyNumberFormat="1" applyFont="1" applyAlignment="1">
      <alignment/>
    </xf>
    <xf numFmtId="170" fontId="3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70" fontId="5" fillId="0" borderId="0" xfId="15" applyNumberFormat="1" applyFont="1" applyBorder="1" applyAlignment="1">
      <alignment horizontal="center"/>
    </xf>
    <xf numFmtId="170" fontId="5" fillId="0" borderId="0" xfId="15" applyNumberFormat="1" applyFont="1" applyBorder="1" applyAlignment="1">
      <alignment horizontal="right"/>
    </xf>
    <xf numFmtId="170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0" fontId="5" fillId="0" borderId="2" xfId="15" applyNumberFormat="1" applyFont="1" applyBorder="1" applyAlignment="1">
      <alignment/>
    </xf>
    <xf numFmtId="170" fontId="3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15" applyNumberFormat="1" applyFont="1" applyAlignment="1">
      <alignment/>
    </xf>
    <xf numFmtId="170" fontId="5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70" fontId="5" fillId="0" borderId="3" xfId="15" applyNumberFormat="1" applyFont="1" applyBorder="1" applyAlignment="1">
      <alignment/>
    </xf>
    <xf numFmtId="170" fontId="5" fillId="0" borderId="0" xfId="15" applyNumberFormat="1" applyFont="1" applyAlignment="1">
      <alignment horizontal="left"/>
    </xf>
    <xf numFmtId="170" fontId="3" fillId="0" borderId="0" xfId="15" applyNumberFormat="1" applyFont="1" applyAlignment="1">
      <alignment horizontal="center"/>
    </xf>
    <xf numFmtId="10" fontId="3" fillId="0" borderId="0" xfId="34" applyNumberFormat="1" applyFont="1" applyAlignment="1">
      <alignment/>
    </xf>
    <xf numFmtId="0" fontId="5" fillId="0" borderId="0" xfId="33" applyFont="1">
      <alignment/>
      <protection/>
    </xf>
    <xf numFmtId="0" fontId="5" fillId="0" borderId="0" xfId="33" applyFont="1" applyAlignment="1">
      <alignment/>
      <protection/>
    </xf>
    <xf numFmtId="0" fontId="5" fillId="0" borderId="0" xfId="33" applyFont="1" applyBorder="1">
      <alignment/>
      <protection/>
    </xf>
    <xf numFmtId="0" fontId="5" fillId="0" borderId="0" xfId="0" applyFont="1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/>
      <protection/>
    </xf>
    <xf numFmtId="0" fontId="5" fillId="0" borderId="0" xfId="33" applyFont="1" applyBorder="1" applyAlignment="1">
      <alignment/>
      <protection/>
    </xf>
    <xf numFmtId="0" fontId="3" fillId="0" borderId="0" xfId="33" applyFont="1" applyBorder="1">
      <alignment/>
      <protection/>
    </xf>
    <xf numFmtId="37" fontId="3" fillId="0" borderId="0" xfId="33" applyNumberFormat="1" applyFont="1">
      <alignment/>
      <protection/>
    </xf>
    <xf numFmtId="0" fontId="5" fillId="0" borderId="0" xfId="0" applyFont="1" applyBorder="1" applyAlignment="1">
      <alignment horizontal="right"/>
    </xf>
    <xf numFmtId="0" fontId="5" fillId="0" borderId="0" xfId="33" applyFont="1" applyAlignment="1">
      <alignment horizontal="center"/>
      <protection/>
    </xf>
    <xf numFmtId="0" fontId="5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right"/>
    </xf>
    <xf numFmtId="37" fontId="3" fillId="0" borderId="0" xfId="19" applyNumberFormat="1" applyFont="1" applyBorder="1" applyAlignment="1">
      <alignment/>
    </xf>
    <xf numFmtId="173" fontId="3" fillId="0" borderId="0" xfId="33" applyNumberFormat="1" applyFont="1">
      <alignment/>
      <protection/>
    </xf>
    <xf numFmtId="37" fontId="3" fillId="0" borderId="0" xfId="19" applyNumberFormat="1" applyFont="1" applyAlignment="1">
      <alignment horizontal="right"/>
    </xf>
    <xf numFmtId="37" fontId="3" fillId="0" borderId="0" xfId="19" applyNumberFormat="1" applyFont="1" applyAlignment="1">
      <alignment/>
    </xf>
    <xf numFmtId="37" fontId="3" fillId="0" borderId="4" xfId="19" applyNumberFormat="1" applyFont="1" applyBorder="1" applyAlignment="1">
      <alignment horizontal="right"/>
    </xf>
    <xf numFmtId="0" fontId="3" fillId="0" borderId="0" xfId="33" applyFont="1" applyAlignment="1">
      <alignment horizontal="left"/>
      <protection/>
    </xf>
    <xf numFmtId="0" fontId="7" fillId="0" borderId="0" xfId="33" applyFont="1" applyAlignment="1" quotePrefix="1">
      <alignment horizontal="left"/>
      <protection/>
    </xf>
    <xf numFmtId="0" fontId="7" fillId="0" borderId="0" xfId="33" applyFont="1">
      <alignment/>
      <protection/>
    </xf>
    <xf numFmtId="172" fontId="3" fillId="0" borderId="3" xfId="19" applyNumberFormat="1" applyFont="1" applyBorder="1" applyAlignment="1">
      <alignment horizontal="right"/>
    </xf>
    <xf numFmtId="172" fontId="3" fillId="0" borderId="0" xfId="19" applyNumberFormat="1" applyFont="1" applyBorder="1" applyAlignment="1">
      <alignment/>
    </xf>
    <xf numFmtId="173" fontId="3" fillId="0" borderId="0" xfId="33" applyNumberFormat="1" applyFont="1" applyAlignment="1">
      <alignment/>
      <protection/>
    </xf>
    <xf numFmtId="173" fontId="3" fillId="0" borderId="0" xfId="33" applyNumberFormat="1" applyFont="1" applyBorder="1">
      <alignment/>
      <protection/>
    </xf>
    <xf numFmtId="0" fontId="3" fillId="0" borderId="0" xfId="33" applyFont="1" applyAlignment="1">
      <alignment vertical="center"/>
      <protection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172" fontId="3" fillId="0" borderId="0" xfId="19" applyNumberFormat="1" applyFont="1" applyAlignment="1">
      <alignment/>
    </xf>
    <xf numFmtId="0" fontId="6" fillId="0" borderId="0" xfId="33" applyFont="1">
      <alignment/>
      <protection/>
    </xf>
    <xf numFmtId="0" fontId="3" fillId="0" borderId="0" xfId="33" applyFont="1" applyAlignment="1" quotePrefix="1">
      <alignment horizontal="left"/>
      <protection/>
    </xf>
    <xf numFmtId="0" fontId="9" fillId="0" borderId="0" xfId="33" applyFont="1" applyAlignment="1">
      <alignment horizontal="centerContinuous"/>
      <protection/>
    </xf>
    <xf numFmtId="0" fontId="10" fillId="0" borderId="0" xfId="33" applyFont="1">
      <alignment/>
      <protection/>
    </xf>
    <xf numFmtId="172" fontId="10" fillId="0" borderId="0" xfId="19" applyNumberFormat="1" applyFont="1" applyAlignment="1">
      <alignment/>
    </xf>
    <xf numFmtId="0" fontId="3" fillId="0" borderId="5" xfId="33" applyFont="1" applyFill="1" applyBorder="1">
      <alignment/>
      <protection/>
    </xf>
    <xf numFmtId="0" fontId="3" fillId="0" borderId="6" xfId="33" applyFont="1" applyFill="1" applyBorder="1">
      <alignment/>
      <protection/>
    </xf>
    <xf numFmtId="0" fontId="3" fillId="0" borderId="7" xfId="33" applyFont="1" applyFill="1" applyBorder="1">
      <alignment/>
      <protection/>
    </xf>
    <xf numFmtId="0" fontId="3" fillId="0" borderId="8" xfId="33" applyFont="1" applyFill="1" applyBorder="1" applyAlignment="1">
      <alignment horizontal="centerContinuous"/>
      <protection/>
    </xf>
    <xf numFmtId="0" fontId="3" fillId="0" borderId="0" xfId="33" applyFont="1" applyFill="1">
      <alignment/>
      <protection/>
    </xf>
    <xf numFmtId="172" fontId="3" fillId="0" borderId="0" xfId="19" applyNumberFormat="1" applyFont="1" applyFill="1" applyAlignment="1">
      <alignment/>
    </xf>
    <xf numFmtId="0" fontId="3" fillId="0" borderId="9" xfId="33" applyFont="1" applyFill="1" applyBorder="1">
      <alignment/>
      <protection/>
    </xf>
    <xf numFmtId="0" fontId="3" fillId="0" borderId="0" xfId="33" applyFont="1" applyFill="1" applyBorder="1">
      <alignment/>
      <protection/>
    </xf>
    <xf numFmtId="0" fontId="3" fillId="0" borderId="10" xfId="33" applyFont="1" applyFill="1" applyBorder="1">
      <alignment/>
      <protection/>
    </xf>
    <xf numFmtId="0" fontId="3" fillId="0" borderId="11" xfId="33" applyFont="1" applyFill="1" applyBorder="1" applyAlignment="1">
      <alignment horizontal="centerContinuous"/>
      <protection/>
    </xf>
    <xf numFmtId="0" fontId="3" fillId="0" borderId="11" xfId="33" applyFont="1" applyFill="1" applyBorder="1" applyAlignment="1">
      <alignment horizontal="center"/>
      <protection/>
    </xf>
    <xf numFmtId="0" fontId="3" fillId="0" borderId="12" xfId="33" applyFont="1" applyFill="1" applyBorder="1">
      <alignment/>
      <protection/>
    </xf>
    <xf numFmtId="0" fontId="3" fillId="0" borderId="12" xfId="33" applyFont="1" applyFill="1" applyBorder="1" applyAlignment="1">
      <alignment horizontal="center"/>
      <protection/>
    </xf>
    <xf numFmtId="0" fontId="3" fillId="0" borderId="13" xfId="33" applyFont="1" applyFill="1" applyBorder="1">
      <alignment/>
      <protection/>
    </xf>
    <xf numFmtId="0" fontId="3" fillId="0" borderId="9" xfId="33" applyFont="1" applyFill="1" applyBorder="1" applyAlignment="1">
      <alignment horizontal="center"/>
      <protection/>
    </xf>
    <xf numFmtId="0" fontId="3" fillId="0" borderId="0" xfId="33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3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center"/>
      <protection/>
    </xf>
    <xf numFmtId="172" fontId="3" fillId="0" borderId="0" xfId="19" applyNumberFormat="1" applyFont="1" applyFill="1" applyAlignment="1">
      <alignment horizontal="center"/>
    </xf>
    <xf numFmtId="0" fontId="3" fillId="0" borderId="14" xfId="33" applyFont="1" applyFill="1" applyBorder="1" applyAlignment="1">
      <alignment horizontal="center"/>
      <protection/>
    </xf>
    <xf numFmtId="0" fontId="3" fillId="0" borderId="15" xfId="33" applyFont="1" applyFill="1" applyBorder="1" applyAlignment="1">
      <alignment horizontal="center"/>
      <protection/>
    </xf>
    <xf numFmtId="0" fontId="3" fillId="0" borderId="16" xfId="33" applyFont="1" applyFill="1" applyBorder="1" applyAlignment="1">
      <alignment horizontal="center"/>
      <protection/>
    </xf>
    <xf numFmtId="0" fontId="3" fillId="0" borderId="17" xfId="33" applyFont="1" applyFill="1" applyBorder="1" applyAlignment="1">
      <alignment horizontal="center"/>
      <protection/>
    </xf>
    <xf numFmtId="0" fontId="3" fillId="0" borderId="18" xfId="33" applyFont="1" applyFill="1" applyBorder="1" applyAlignment="1">
      <alignment horizontal="center"/>
      <protection/>
    </xf>
    <xf numFmtId="0" fontId="3" fillId="0" borderId="9" xfId="33" applyFont="1" applyBorder="1">
      <alignment/>
      <protection/>
    </xf>
    <xf numFmtId="0" fontId="3" fillId="0" borderId="10" xfId="33" applyFont="1" applyBorder="1">
      <alignment/>
      <protection/>
    </xf>
    <xf numFmtId="0" fontId="3" fillId="0" borderId="12" xfId="33" applyFont="1" applyBorder="1">
      <alignment/>
      <protection/>
    </xf>
    <xf numFmtId="0" fontId="3" fillId="0" borderId="13" xfId="33" applyFont="1" applyBorder="1">
      <alignment/>
      <protection/>
    </xf>
    <xf numFmtId="172" fontId="3" fillId="0" borderId="12" xfId="19" applyNumberFormat="1" applyFont="1" applyBorder="1" applyAlignment="1">
      <alignment/>
    </xf>
    <xf numFmtId="171" fontId="3" fillId="0" borderId="12" xfId="34" applyNumberFormat="1" applyFont="1" applyFill="1" applyBorder="1" applyAlignment="1">
      <alignment/>
    </xf>
    <xf numFmtId="171" fontId="3" fillId="0" borderId="13" xfId="34" applyNumberFormat="1" applyFont="1" applyFill="1" applyBorder="1" applyAlignment="1">
      <alignment/>
    </xf>
    <xf numFmtId="40" fontId="3" fillId="0" borderId="0" xfId="19" applyFont="1" applyFill="1" applyAlignment="1">
      <alignment/>
    </xf>
    <xf numFmtId="0" fontId="3" fillId="0" borderId="0" xfId="33" applyFont="1" applyBorder="1" quotePrefix="1">
      <alignment/>
      <protection/>
    </xf>
    <xf numFmtId="0" fontId="3" fillId="0" borderId="0" xfId="33" applyFont="1" applyBorder="1" applyAlignment="1" quotePrefix="1">
      <alignment horizontal="left"/>
      <protection/>
    </xf>
    <xf numFmtId="40" fontId="3" fillId="0" borderId="0" xfId="19" applyFont="1" applyAlignment="1">
      <alignment/>
    </xf>
    <xf numFmtId="0" fontId="5" fillId="0" borderId="0" xfId="33" applyFont="1" applyBorder="1" applyAlignment="1" quotePrefix="1">
      <alignment horizontal="left"/>
      <protection/>
    </xf>
    <xf numFmtId="0" fontId="3" fillId="0" borderId="19" xfId="33" applyFont="1" applyBorder="1">
      <alignment/>
      <protection/>
    </xf>
    <xf numFmtId="0" fontId="3" fillId="0" borderId="4" xfId="33" applyFont="1" applyBorder="1">
      <alignment/>
      <protection/>
    </xf>
    <xf numFmtId="172" fontId="3" fillId="0" borderId="20" xfId="19" applyNumberFormat="1" applyFont="1" applyBorder="1" applyAlignment="1">
      <alignment/>
    </xf>
    <xf numFmtId="171" fontId="3" fillId="0" borderId="20" xfId="34" applyNumberFormat="1" applyFont="1" applyFill="1" applyBorder="1" applyAlignment="1">
      <alignment/>
    </xf>
    <xf numFmtId="171" fontId="3" fillId="0" borderId="21" xfId="34" applyNumberFormat="1" applyFont="1" applyFill="1" applyBorder="1" applyAlignment="1">
      <alignment/>
    </xf>
    <xf numFmtId="0" fontId="3" fillId="0" borderId="14" xfId="33" applyFont="1" applyBorder="1">
      <alignment/>
      <protection/>
    </xf>
    <xf numFmtId="0" fontId="3" fillId="0" borderId="15" xfId="33" applyFont="1" applyBorder="1">
      <alignment/>
      <protection/>
    </xf>
    <xf numFmtId="172" fontId="3" fillId="0" borderId="17" xfId="19" applyNumberFormat="1" applyFont="1" applyBorder="1" applyAlignment="1">
      <alignment/>
    </xf>
    <xf numFmtId="171" fontId="3" fillId="0" borderId="17" xfId="34" applyNumberFormat="1" applyFont="1" applyFill="1" applyBorder="1" applyAlignment="1">
      <alignment/>
    </xf>
    <xf numFmtId="172" fontId="3" fillId="0" borderId="17" xfId="19" applyNumberFormat="1" applyFont="1" applyFill="1" applyBorder="1" applyAlignment="1">
      <alignment/>
    </xf>
    <xf numFmtId="171" fontId="3" fillId="0" borderId="17" xfId="19" applyNumberFormat="1" applyFont="1" applyFill="1" applyBorder="1" applyAlignment="1">
      <alignment/>
    </xf>
    <xf numFmtId="172" fontId="3" fillId="0" borderId="18" xfId="19" applyNumberFormat="1" applyFont="1" applyFill="1" applyBorder="1" applyAlignment="1">
      <alignment/>
    </xf>
    <xf numFmtId="172" fontId="3" fillId="0" borderId="0" xfId="33" applyNumberFormat="1" applyFont="1">
      <alignment/>
      <protection/>
    </xf>
    <xf numFmtId="174" fontId="3" fillId="0" borderId="0" xfId="33" applyNumberFormat="1" applyFont="1">
      <alignment/>
      <protection/>
    </xf>
    <xf numFmtId="171" fontId="3" fillId="0" borderId="0" xfId="34" applyNumberFormat="1" applyFont="1" applyAlignment="1">
      <alignment/>
    </xf>
    <xf numFmtId="171" fontId="3" fillId="0" borderId="0" xfId="33" applyNumberFormat="1" applyFont="1">
      <alignment/>
      <protection/>
    </xf>
    <xf numFmtId="40" fontId="3" fillId="0" borderId="0" xfId="33" applyNumberFormat="1" applyFont="1">
      <alignment/>
      <protection/>
    </xf>
    <xf numFmtId="0" fontId="3" fillId="0" borderId="22" xfId="33" applyFont="1" applyFill="1" applyBorder="1" applyAlignment="1">
      <alignment horizontal="center"/>
      <protection/>
    </xf>
    <xf numFmtId="0" fontId="3" fillId="0" borderId="23" xfId="33" applyFont="1" applyFill="1" applyBorder="1">
      <alignment/>
      <protection/>
    </xf>
    <xf numFmtId="0" fontId="3" fillId="0" borderId="23" xfId="33" applyFont="1" applyFill="1" applyBorder="1" applyAlignment="1">
      <alignment horizontal="center"/>
      <protection/>
    </xf>
    <xf numFmtId="0" fontId="3" fillId="0" borderId="24" xfId="33" applyFont="1" applyFill="1" applyBorder="1" applyAlignment="1">
      <alignment horizontal="center"/>
      <protection/>
    </xf>
    <xf numFmtId="0" fontId="3" fillId="0" borderId="25" xfId="33" applyFont="1" applyFill="1" applyBorder="1" applyAlignment="1">
      <alignment horizontal="center"/>
      <protection/>
    </xf>
    <xf numFmtId="0" fontId="3" fillId="0" borderId="26" xfId="33" applyFont="1" applyFill="1" applyBorder="1" applyAlignment="1">
      <alignment horizontal="center"/>
      <protection/>
    </xf>
    <xf numFmtId="0" fontId="3" fillId="0" borderId="27" xfId="33" applyFont="1" applyFill="1" applyBorder="1">
      <alignment/>
      <protection/>
    </xf>
    <xf numFmtId="0" fontId="3" fillId="0" borderId="27" xfId="33" applyFont="1" applyFill="1" applyBorder="1" applyAlignment="1">
      <alignment horizontal="center"/>
      <protection/>
    </xf>
    <xf numFmtId="0" fontId="3" fillId="0" borderId="28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Continuous"/>
      <protection/>
    </xf>
    <xf numFmtId="0" fontId="8" fillId="0" borderId="0" xfId="0" applyFont="1" applyAlignment="1">
      <alignment horizontal="centerContinuous"/>
    </xf>
    <xf numFmtId="0" fontId="3" fillId="2" borderId="11" xfId="33" applyFont="1" applyFill="1" applyBorder="1" applyAlignment="1">
      <alignment horizontal="centerContinuous"/>
      <protection/>
    </xf>
    <xf numFmtId="170" fontId="3" fillId="0" borderId="0" xfId="15" applyNumberFormat="1" applyFont="1" applyFill="1" applyAlignment="1">
      <alignment/>
    </xf>
    <xf numFmtId="170" fontId="5" fillId="0" borderId="0" xfId="15" applyNumberFormat="1" applyFont="1" applyFill="1" applyBorder="1" applyAlignment="1">
      <alignment/>
    </xf>
    <xf numFmtId="170" fontId="2" fillId="0" borderId="0" xfId="15" applyNumberFormat="1" applyFont="1" applyAlignment="1">
      <alignment/>
    </xf>
    <xf numFmtId="170" fontId="2" fillId="0" borderId="0" xfId="15" applyNumberFormat="1" applyFont="1" applyBorder="1" applyAlignment="1">
      <alignment/>
    </xf>
    <xf numFmtId="170" fontId="2" fillId="0" borderId="0" xfId="15" applyNumberFormat="1" applyFont="1" applyAlignment="1">
      <alignment horizontal="centerContinuous"/>
    </xf>
    <xf numFmtId="170" fontId="2" fillId="0" borderId="0" xfId="15" applyNumberFormat="1" applyFont="1" applyBorder="1" applyAlignment="1">
      <alignment horizontal="centerContinuous"/>
    </xf>
    <xf numFmtId="170" fontId="12" fillId="0" borderId="0" xfId="15" applyNumberFormat="1" applyFont="1" applyAlignment="1">
      <alignment/>
    </xf>
    <xf numFmtId="170" fontId="13" fillId="0" borderId="0" xfId="15" applyNumberFormat="1" applyFont="1" applyAlignment="1">
      <alignment horizontal="centerContinuous"/>
    </xf>
    <xf numFmtId="170" fontId="15" fillId="0" borderId="0" xfId="15" applyNumberFormat="1" applyFont="1" applyAlignment="1">
      <alignment horizontal="center"/>
    </xf>
    <xf numFmtId="170" fontId="2" fillId="0" borderId="23" xfId="15" applyNumberFormat="1" applyFont="1" applyBorder="1" applyAlignment="1">
      <alignment horizontal="center"/>
    </xf>
    <xf numFmtId="170" fontId="2" fillId="0" borderId="0" xfId="15" applyNumberFormat="1" applyFont="1" applyAlignment="1">
      <alignment horizontal="center"/>
    </xf>
    <xf numFmtId="180" fontId="2" fillId="0" borderId="10" xfId="15" applyNumberFormat="1" applyFont="1" applyBorder="1" applyAlignment="1">
      <alignment horizontal="center"/>
    </xf>
    <xf numFmtId="180" fontId="2" fillId="0" borderId="10" xfId="15" applyNumberFormat="1" applyFont="1" applyBorder="1" applyAlignment="1">
      <alignment/>
    </xf>
    <xf numFmtId="171" fontId="2" fillId="0" borderId="10" xfId="34" applyNumberFormat="1" applyFont="1" applyBorder="1" applyAlignment="1">
      <alignment/>
    </xf>
    <xf numFmtId="9" fontId="2" fillId="0" borderId="29" xfId="34" applyFont="1" applyBorder="1" applyAlignment="1">
      <alignment/>
    </xf>
    <xf numFmtId="170" fontId="2" fillId="0" borderId="4" xfId="15" applyNumberFormat="1" applyFont="1" applyBorder="1" applyAlignment="1">
      <alignment/>
    </xf>
    <xf numFmtId="180" fontId="2" fillId="0" borderId="29" xfId="15" applyNumberFormat="1" applyFont="1" applyBorder="1" applyAlignment="1">
      <alignment/>
    </xf>
    <xf numFmtId="9" fontId="2" fillId="0" borderId="10" xfId="34" applyFont="1" applyBorder="1" applyAlignment="1">
      <alignment/>
    </xf>
    <xf numFmtId="170" fontId="2" fillId="0" borderId="3" xfId="15" applyNumberFormat="1" applyFont="1" applyBorder="1" applyAlignment="1">
      <alignment/>
    </xf>
    <xf numFmtId="180" fontId="2" fillId="0" borderId="0" xfId="15" applyNumberFormat="1" applyFont="1" applyAlignment="1">
      <alignment/>
    </xf>
    <xf numFmtId="170" fontId="2" fillId="0" borderId="0" xfId="15" applyNumberFormat="1" applyFont="1" applyAlignment="1">
      <alignment/>
    </xf>
    <xf numFmtId="170" fontId="17" fillId="0" borderId="0" xfId="15" applyNumberFormat="1" applyFont="1" applyAlignment="1">
      <alignment horizontal="centerContinuous"/>
    </xf>
    <xf numFmtId="170" fontId="18" fillId="0" borderId="0" xfId="15" applyNumberFormat="1" applyFont="1" applyAlignment="1">
      <alignment horizontal="centerContinuous"/>
    </xf>
    <xf numFmtId="170" fontId="13" fillId="0" borderId="0" xfId="15" applyNumberFormat="1" applyFont="1" applyAlignment="1" quotePrefix="1">
      <alignment horizontal="centerContinuous"/>
    </xf>
    <xf numFmtId="170" fontId="2" fillId="0" borderId="0" xfId="15" applyNumberFormat="1" applyFont="1" applyAlignment="1" quotePrefix="1">
      <alignment horizontal="centerContinuous"/>
    </xf>
    <xf numFmtId="170" fontId="19" fillId="0" borderId="0" xfId="15" applyNumberFormat="1" applyFont="1" applyAlignment="1">
      <alignment horizontal="centerContinuous"/>
    </xf>
    <xf numFmtId="170" fontId="19" fillId="0" borderId="0" xfId="15" applyNumberFormat="1" applyFont="1" applyAlignment="1">
      <alignment/>
    </xf>
    <xf numFmtId="170" fontId="2" fillId="0" borderId="0" xfId="15" applyNumberFormat="1" applyFont="1" applyBorder="1" applyAlignment="1">
      <alignment/>
    </xf>
    <xf numFmtId="170" fontId="13" fillId="3" borderId="30" xfId="15" applyNumberFormat="1" applyFont="1" applyFill="1" applyBorder="1" applyAlignment="1">
      <alignment horizontal="centerContinuous"/>
    </xf>
    <xf numFmtId="170" fontId="13" fillId="3" borderId="31" xfId="15" applyNumberFormat="1" applyFont="1" applyFill="1" applyBorder="1" applyAlignment="1">
      <alignment horizontal="centerContinuous"/>
    </xf>
    <xf numFmtId="170" fontId="12" fillId="3" borderId="31" xfId="15" applyNumberFormat="1" applyFont="1" applyFill="1" applyBorder="1" applyAlignment="1">
      <alignment horizontal="centerContinuous"/>
    </xf>
    <xf numFmtId="0" fontId="0" fillId="3" borderId="31" xfId="0" applyFill="1" applyBorder="1" applyAlignment="1">
      <alignment horizontal="centerContinuous"/>
    </xf>
    <xf numFmtId="170" fontId="13" fillId="3" borderId="32" xfId="15" applyNumberFormat="1" applyFont="1" applyFill="1" applyBorder="1" applyAlignment="1">
      <alignment horizontal="centerContinuous"/>
    </xf>
    <xf numFmtId="170" fontId="13" fillId="3" borderId="31" xfId="15" applyNumberFormat="1" applyFont="1" applyFill="1" applyBorder="1" applyAlignment="1">
      <alignment/>
    </xf>
    <xf numFmtId="170" fontId="12" fillId="3" borderId="32" xfId="15" applyNumberFormat="1" applyFont="1" applyFill="1" applyBorder="1" applyAlignment="1">
      <alignment horizontal="centerContinuous"/>
    </xf>
    <xf numFmtId="170" fontId="12" fillId="0" borderId="0" xfId="15" applyNumberFormat="1" applyFont="1" applyFill="1" applyBorder="1" applyAlignment="1">
      <alignment/>
    </xf>
    <xf numFmtId="170" fontId="13" fillId="0" borderId="0" xfId="15" applyNumberFormat="1" applyFont="1" applyFill="1" applyBorder="1" applyAlignment="1">
      <alignment horizontal="centerContinuous"/>
    </xf>
    <xf numFmtId="170" fontId="12" fillId="0" borderId="0" xfId="15" applyNumberFormat="1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70" fontId="13" fillId="0" borderId="0" xfId="15" applyNumberFormat="1" applyFont="1" applyFill="1" applyBorder="1" applyAlignment="1">
      <alignment/>
    </xf>
    <xf numFmtId="170" fontId="2" fillId="0" borderId="0" xfId="15" applyNumberFormat="1" applyFont="1" applyAlignment="1">
      <alignment vertical="center"/>
    </xf>
    <xf numFmtId="170" fontId="14" fillId="0" borderId="0" xfId="15" applyNumberFormat="1" applyFont="1" applyAlignment="1">
      <alignment horizontal="centerContinuous" vertical="center"/>
    </xf>
    <xf numFmtId="170" fontId="2" fillId="0" borderId="0" xfId="15" applyNumberFormat="1" applyFont="1" applyAlignment="1">
      <alignment horizontal="centerContinuous" vertical="center"/>
    </xf>
    <xf numFmtId="170" fontId="14" fillId="0" borderId="0" xfId="15" applyNumberFormat="1" applyFont="1" applyAlignment="1">
      <alignment horizontal="centerContinuous" vertical="center"/>
    </xf>
    <xf numFmtId="170" fontId="20" fillId="0" borderId="0" xfId="15" applyNumberFormat="1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Border="1" applyAlignment="1">
      <alignment vertical="center"/>
    </xf>
    <xf numFmtId="170" fontId="14" fillId="0" borderId="0" xfId="15" applyNumberFormat="1" applyFont="1" applyAlignment="1">
      <alignment/>
    </xf>
    <xf numFmtId="180" fontId="14" fillId="0" borderId="22" xfId="15" applyNumberFormat="1" applyFont="1" applyBorder="1" applyAlignment="1">
      <alignment horizontal="centerContinuous"/>
    </xf>
    <xf numFmtId="180" fontId="14" fillId="0" borderId="33" xfId="15" applyNumberFormat="1" applyFont="1" applyBorder="1" applyAlignment="1">
      <alignment horizontal="centerContinuous"/>
    </xf>
    <xf numFmtId="15" fontId="22" fillId="0" borderId="0" xfId="15" applyNumberFormat="1" applyFont="1" applyAlignment="1">
      <alignment horizontal="center"/>
    </xf>
    <xf numFmtId="15" fontId="22" fillId="0" borderId="0" xfId="15" applyNumberFormat="1" applyFont="1" applyBorder="1" applyAlignment="1">
      <alignment horizontal="centerContinuous"/>
    </xf>
    <xf numFmtId="170" fontId="2" fillId="0" borderId="23" xfId="15" applyNumberFormat="1" applyFont="1" applyBorder="1" applyAlignment="1">
      <alignment horizontal="right"/>
    </xf>
    <xf numFmtId="180" fontId="15" fillId="0" borderId="10" xfId="15" applyNumberFormat="1" applyFont="1" applyBorder="1" applyAlignment="1">
      <alignment horizontal="center"/>
    </xf>
    <xf numFmtId="170" fontId="2" fillId="0" borderId="23" xfId="15" applyNumberFormat="1" applyFont="1" applyBorder="1" applyAlignment="1" quotePrefix="1">
      <alignment horizontal="right"/>
    </xf>
    <xf numFmtId="180" fontId="2" fillId="0" borderId="34" xfId="15" applyNumberFormat="1" applyFont="1" applyBorder="1" applyAlignment="1">
      <alignment/>
    </xf>
    <xf numFmtId="170" fontId="2" fillId="0" borderId="23" xfId="15" applyNumberFormat="1" applyFont="1" applyBorder="1" applyAlignment="1">
      <alignment/>
    </xf>
    <xf numFmtId="170" fontId="2" fillId="0" borderId="34" xfId="15" applyNumberFormat="1" applyFont="1" applyBorder="1" applyAlignment="1" quotePrefix="1">
      <alignment horizontal="right"/>
    </xf>
    <xf numFmtId="171" fontId="2" fillId="0" borderId="29" xfId="34" applyNumberFormat="1" applyFont="1" applyBorder="1" applyAlignment="1">
      <alignment/>
    </xf>
    <xf numFmtId="170" fontId="2" fillId="0" borderId="0" xfId="15" applyNumberFormat="1" applyFont="1" applyAlignment="1" quotePrefix="1">
      <alignment horizontal="left"/>
    </xf>
    <xf numFmtId="170" fontId="2" fillId="0" borderId="34" xfId="15" applyNumberFormat="1" applyFont="1" applyBorder="1" applyAlignment="1">
      <alignment/>
    </xf>
    <xf numFmtId="170" fontId="2" fillId="0" borderId="0" xfId="15" applyNumberFormat="1" applyFont="1" applyAlignment="1" quotePrefix="1">
      <alignment horizontal="right"/>
    </xf>
    <xf numFmtId="180" fontId="2" fillId="0" borderId="0" xfId="15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 horizontal="centerContinuous"/>
    </xf>
    <xf numFmtId="170" fontId="2" fillId="0" borderId="0" xfId="15" applyNumberFormat="1" applyFont="1" applyBorder="1" applyAlignment="1" quotePrefix="1">
      <alignment horizontal="right"/>
    </xf>
    <xf numFmtId="170" fontId="2" fillId="0" borderId="0" xfId="15" applyNumberFormat="1" applyFont="1" applyBorder="1" applyAlignment="1" quotePrefix="1">
      <alignment horizontal="center"/>
    </xf>
    <xf numFmtId="170" fontId="23" fillId="0" borderId="35" xfId="15" applyNumberFormat="1" applyFont="1" applyBorder="1" applyAlignment="1">
      <alignment/>
    </xf>
    <xf numFmtId="170" fontId="23" fillId="0" borderId="36" xfId="15" applyNumberFormat="1" applyFont="1" applyBorder="1" applyAlignment="1">
      <alignment/>
    </xf>
    <xf numFmtId="170" fontId="23" fillId="0" borderId="36" xfId="15" applyNumberFormat="1" applyFont="1" applyBorder="1" applyAlignment="1">
      <alignment/>
    </xf>
    <xf numFmtId="170" fontId="23" fillId="0" borderId="36" xfId="15" applyNumberFormat="1" applyFont="1" applyBorder="1" applyAlignment="1">
      <alignment horizontal="centerContinuous"/>
    </xf>
    <xf numFmtId="170" fontId="23" fillId="0" borderId="37" xfId="15" applyNumberFormat="1" applyFont="1" applyBorder="1" applyAlignment="1">
      <alignment/>
    </xf>
    <xf numFmtId="170" fontId="23" fillId="0" borderId="0" xfId="15" applyNumberFormat="1" applyFont="1" applyAlignment="1">
      <alignment/>
    </xf>
    <xf numFmtId="170" fontId="23" fillId="0" borderId="0" xfId="15" applyNumberFormat="1" applyFont="1" applyBorder="1" applyAlignment="1">
      <alignment/>
    </xf>
    <xf numFmtId="170" fontId="23" fillId="0" borderId="0" xfId="15" applyNumberFormat="1" applyFont="1" applyBorder="1" applyAlignment="1">
      <alignment/>
    </xf>
    <xf numFmtId="170" fontId="23" fillId="0" borderId="0" xfId="15" applyNumberFormat="1" applyFont="1" applyBorder="1" applyAlignment="1">
      <alignment horizontal="centerContinuous"/>
    </xf>
    <xf numFmtId="10" fontId="2" fillId="0" borderId="0" xfId="34" applyNumberFormat="1" applyFont="1" applyAlignment="1">
      <alignment/>
    </xf>
    <xf numFmtId="170" fontId="11" fillId="2" borderId="0" xfId="15" applyNumberFormat="1" applyFont="1" applyFill="1" applyAlignment="1">
      <alignment/>
    </xf>
    <xf numFmtId="170" fontId="2" fillId="2" borderId="0" xfId="15" applyNumberFormat="1" applyFont="1" applyFill="1" applyAlignment="1">
      <alignment/>
    </xf>
    <xf numFmtId="170" fontId="2" fillId="2" borderId="0" xfId="15" applyNumberFormat="1" applyFont="1" applyFill="1" applyAlignment="1">
      <alignment/>
    </xf>
    <xf numFmtId="171" fontId="2" fillId="2" borderId="0" xfId="34" applyNumberFormat="1" applyFont="1" applyFill="1" applyAlignment="1">
      <alignment/>
    </xf>
    <xf numFmtId="170" fontId="2" fillId="2" borderId="0" xfId="15" applyNumberFormat="1" applyFont="1" applyFill="1" applyBorder="1" applyAlignment="1">
      <alignment horizontal="centerContinuous"/>
    </xf>
    <xf numFmtId="170" fontId="2" fillId="2" borderId="0" xfId="15" applyNumberFormat="1" applyFont="1" applyFill="1" applyBorder="1" applyAlignment="1">
      <alignment/>
    </xf>
    <xf numFmtId="170" fontId="11" fillId="0" borderId="0" xfId="15" applyNumberFormat="1" applyFont="1" applyAlignment="1">
      <alignment/>
    </xf>
    <xf numFmtId="171" fontId="2" fillId="0" borderId="0" xfId="34" applyNumberFormat="1" applyFont="1" applyAlignment="1">
      <alignment/>
    </xf>
    <xf numFmtId="0" fontId="8" fillId="0" borderId="0" xfId="0" applyFont="1" applyBorder="1" applyAlignment="1">
      <alignment horizontal="centerContinuous"/>
    </xf>
    <xf numFmtId="170" fontId="3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Continuous"/>
    </xf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/>
    </xf>
    <xf numFmtId="170" fontId="8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10" fontId="3" fillId="0" borderId="0" xfId="34" applyNumberFormat="1" applyFont="1" applyFill="1" applyAlignment="1">
      <alignment/>
    </xf>
    <xf numFmtId="43" fontId="3" fillId="0" borderId="0" xfId="15" applyFont="1" applyBorder="1" applyAlignment="1">
      <alignment horizontal="right"/>
    </xf>
    <xf numFmtId="170" fontId="5" fillId="0" borderId="0" xfId="33" applyNumberFormat="1" applyFont="1" applyFill="1" applyAlignment="1">
      <alignment horizontal="center"/>
      <protection/>
    </xf>
    <xf numFmtId="0" fontId="3" fillId="0" borderId="0" xfId="33" applyFont="1" applyBorder="1" applyAlignment="1">
      <alignment/>
      <protection/>
    </xf>
    <xf numFmtId="188" fontId="5" fillId="0" borderId="0" xfId="0" applyNumberFormat="1" applyFont="1" applyAlignment="1">
      <alignment horizontal="center"/>
    </xf>
    <xf numFmtId="188" fontId="5" fillId="0" borderId="0" xfId="0" applyNumberFormat="1" applyFont="1" applyBorder="1" applyAlignment="1">
      <alignment horizontal="right"/>
    </xf>
    <xf numFmtId="37" fontId="3" fillId="0" borderId="0" xfId="33" applyNumberFormat="1" applyFont="1" applyAlignment="1">
      <alignment/>
      <protection/>
    </xf>
    <xf numFmtId="37" fontId="3" fillId="0" borderId="0" xfId="33" applyNumberFormat="1" applyFont="1" applyBorder="1" applyAlignment="1">
      <alignment/>
      <protection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center"/>
    </xf>
    <xf numFmtId="170" fontId="3" fillId="0" borderId="0" xfId="0" applyNumberFormat="1" applyFont="1" applyAlignment="1">
      <alignment/>
    </xf>
    <xf numFmtId="43" fontId="3" fillId="0" borderId="3" xfId="15" applyNumberFormat="1" applyFont="1" applyBorder="1" applyAlignment="1">
      <alignment/>
    </xf>
    <xf numFmtId="40" fontId="3" fillId="0" borderId="3" xfId="15" applyNumberFormat="1" applyFont="1" applyBorder="1" applyAlignment="1">
      <alignment horizontal="right"/>
    </xf>
    <xf numFmtId="40" fontId="3" fillId="0" borderId="3" xfId="19" applyNumberFormat="1" applyFont="1" applyBorder="1" applyAlignment="1">
      <alignment horizontal="right"/>
    </xf>
    <xf numFmtId="40" fontId="3" fillId="0" borderId="0" xfId="19" applyNumberFormat="1" applyFont="1" applyAlignment="1">
      <alignment horizontal="right"/>
    </xf>
    <xf numFmtId="40" fontId="3" fillId="0" borderId="3" xfId="15" applyNumberFormat="1" applyFont="1" applyBorder="1" applyAlignment="1">
      <alignment/>
    </xf>
    <xf numFmtId="170" fontId="3" fillId="0" borderId="0" xfId="19" applyNumberFormat="1" applyFont="1" applyBorder="1" applyAlignment="1">
      <alignment/>
    </xf>
    <xf numFmtId="0" fontId="3" fillId="0" borderId="38" xfId="33" applyFont="1" applyFill="1" applyBorder="1" applyAlignment="1">
      <alignment horizontal="center"/>
      <protection/>
    </xf>
    <xf numFmtId="0" fontId="3" fillId="0" borderId="39" xfId="33" applyFont="1" applyFill="1" applyBorder="1" applyAlignment="1">
      <alignment horizontal="center"/>
      <protection/>
    </xf>
    <xf numFmtId="0" fontId="3" fillId="0" borderId="40" xfId="33" applyFont="1" applyFill="1" applyBorder="1" applyAlignment="1">
      <alignment horizontal="center"/>
      <protection/>
    </xf>
    <xf numFmtId="0" fontId="3" fillId="0" borderId="41" xfId="33" applyFont="1" applyFill="1" applyBorder="1" applyAlignment="1">
      <alignment horizontal="center"/>
      <protection/>
    </xf>
    <xf numFmtId="0" fontId="3" fillId="0" borderId="42" xfId="33" applyFont="1" applyFill="1" applyBorder="1" applyAlignment="1">
      <alignment horizontal="center"/>
      <protection/>
    </xf>
  </cellXfs>
  <cellStyles count="22">
    <cellStyle name="Normal" xfId="0"/>
    <cellStyle name="Comma" xfId="15"/>
    <cellStyle name="Comma [0]" xfId="16"/>
    <cellStyle name="comma zerodec" xfId="17"/>
    <cellStyle name="Comma_FA'SIS~1" xfId="18"/>
    <cellStyle name="Comma_P&amp;L" xfId="19"/>
    <cellStyle name="Currency" xfId="20"/>
    <cellStyle name="Currency [0]" xfId="21"/>
    <cellStyle name="Currency [0]_Book2" xfId="22"/>
    <cellStyle name="Currency_Book2" xfId="23"/>
    <cellStyle name="Currency1" xfId="24"/>
    <cellStyle name="Date" xfId="25"/>
    <cellStyle name="Dollar (zero dec)" xfId="26"/>
    <cellStyle name="Fixed" xfId="27"/>
    <cellStyle name="HEADING1" xfId="28"/>
    <cellStyle name="HEADING2" xfId="29"/>
    <cellStyle name="Hyperlink" xfId="30"/>
    <cellStyle name="Normal_audit" xfId="31"/>
    <cellStyle name="Normal_FA'SIS~1" xfId="32"/>
    <cellStyle name="Normal_P&amp;L" xfId="33"/>
    <cellStyle name="Percent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10</xdr:row>
      <xdr:rowOff>38100</xdr:rowOff>
    </xdr:from>
    <xdr:to>
      <xdr:col>9</xdr:col>
      <xdr:colOff>295275</xdr:colOff>
      <xdr:row>10</xdr:row>
      <xdr:rowOff>123825</xdr:rowOff>
    </xdr:to>
    <xdr:sp>
      <xdr:nvSpPr>
        <xdr:cNvPr id="1" name="Drawing 1"/>
        <xdr:cNvSpPr>
          <a:spLocks/>
        </xdr:cNvSpPr>
      </xdr:nvSpPr>
      <xdr:spPr>
        <a:xfrm>
          <a:off x="6734175" y="2038350"/>
          <a:ext cx="38100" cy="85725"/>
        </a:xfrm>
        <a:custGeom>
          <a:pathLst>
            <a:path h="16384" w="16384">
              <a:moveTo>
                <a:pt x="8192" y="0"/>
              </a:moveTo>
              <a:lnTo>
                <a:pt x="16384" y="16384"/>
              </a:lnTo>
              <a:lnTo>
                <a:pt x="0" y="16384"/>
              </a:lnTo>
              <a:lnTo>
                <a:pt x="819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10</xdr:row>
      <xdr:rowOff>66675</xdr:rowOff>
    </xdr:from>
    <xdr:to>
      <xdr:col>15</xdr:col>
      <xdr:colOff>295275</xdr:colOff>
      <xdr:row>10</xdr:row>
      <xdr:rowOff>152400</xdr:rowOff>
    </xdr:to>
    <xdr:sp>
      <xdr:nvSpPr>
        <xdr:cNvPr id="2" name="Drawing 1"/>
        <xdr:cNvSpPr>
          <a:spLocks/>
        </xdr:cNvSpPr>
      </xdr:nvSpPr>
      <xdr:spPr>
        <a:xfrm>
          <a:off x="10963275" y="2066925"/>
          <a:ext cx="38100" cy="85725"/>
        </a:xfrm>
        <a:custGeom>
          <a:pathLst>
            <a:path h="16384" w="16384">
              <a:moveTo>
                <a:pt x="8192" y="0"/>
              </a:moveTo>
              <a:lnTo>
                <a:pt x="16384" y="16384"/>
              </a:lnTo>
              <a:lnTo>
                <a:pt x="0" y="16384"/>
              </a:lnTo>
              <a:lnTo>
                <a:pt x="819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121"/>
  <sheetViews>
    <sheetView showGridLines="0" zoomScale="75" zoomScaleNormal="75"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9.140625" defaultRowHeight="12.75"/>
  <cols>
    <col min="1" max="1" width="2.28125" style="135" customWidth="1"/>
    <col min="2" max="2" width="13.7109375" style="135" customWidth="1"/>
    <col min="3" max="3" width="10.8515625" style="135" customWidth="1"/>
    <col min="4" max="4" width="10.421875" style="153" bestFit="1" customWidth="1"/>
    <col min="5" max="5" width="8.28125" style="153" customWidth="1"/>
    <col min="6" max="6" width="1.28515625" style="135" customWidth="1"/>
    <col min="7" max="7" width="13.00390625" style="135" customWidth="1"/>
    <col min="8" max="8" width="0.9921875" style="135" customWidth="1"/>
    <col min="9" max="9" width="13.00390625" style="135" customWidth="1"/>
    <col min="10" max="10" width="0.9921875" style="135" hidden="1" customWidth="1"/>
    <col min="11" max="11" width="6.421875" style="135" hidden="1" customWidth="1"/>
    <col min="12" max="12" width="2.421875" style="135" customWidth="1"/>
    <col min="13" max="13" width="13.00390625" style="135" customWidth="1"/>
    <col min="14" max="14" width="1.421875" style="135" customWidth="1"/>
    <col min="15" max="15" width="13.00390625" style="135" customWidth="1"/>
    <col min="16" max="16" width="1.1484375" style="138" customWidth="1"/>
    <col min="17" max="17" width="5.57421875" style="135" hidden="1" customWidth="1"/>
    <col min="18" max="18" width="1.1484375" style="135" customWidth="1"/>
    <col min="19" max="19" width="10.28125" style="135" customWidth="1"/>
    <col min="20" max="20" width="7.00390625" style="135" customWidth="1"/>
    <col min="21" max="21" width="1.1484375" style="135" customWidth="1"/>
    <col min="22" max="23" width="5.7109375" style="135" customWidth="1"/>
    <col min="24" max="24" width="9.57421875" style="153" customWidth="1"/>
    <col min="25" max="25" width="8.28125" style="153" customWidth="1"/>
    <col min="26" max="26" width="1.28515625" style="135" customWidth="1"/>
    <col min="27" max="27" width="13.00390625" style="135" customWidth="1"/>
    <col min="28" max="28" width="0.9921875" style="135" customWidth="1"/>
    <col min="29" max="29" width="13.00390625" style="135" customWidth="1"/>
    <col min="30" max="30" width="0.9921875" style="135" hidden="1" customWidth="1"/>
    <col min="31" max="31" width="11.140625" style="135" hidden="1" customWidth="1"/>
    <col min="32" max="32" width="2.421875" style="135" customWidth="1"/>
    <col min="33" max="33" width="13.00390625" style="135" customWidth="1"/>
    <col min="34" max="34" width="1.421875" style="135" customWidth="1"/>
    <col min="35" max="35" width="13.00390625" style="135" customWidth="1"/>
    <col min="36" max="36" width="1.1484375" style="138" customWidth="1"/>
    <col min="37" max="37" width="5.57421875" style="135" hidden="1" customWidth="1"/>
    <col min="38" max="38" width="1.1484375" style="135" customWidth="1"/>
    <col min="39" max="39" width="10.28125" style="135" customWidth="1"/>
    <col min="40" max="40" width="7.00390625" style="135" customWidth="1"/>
    <col min="41" max="41" width="5.7109375" style="135" customWidth="1"/>
    <col min="42" max="42" width="10.421875" style="153" bestFit="1" customWidth="1"/>
    <col min="43" max="43" width="8.28125" style="153" customWidth="1"/>
    <col min="44" max="44" width="1.28515625" style="135" customWidth="1"/>
    <col min="45" max="45" width="13.00390625" style="135" customWidth="1"/>
    <col min="46" max="46" width="0.9921875" style="135" customWidth="1"/>
    <col min="47" max="47" width="13.00390625" style="135" customWidth="1"/>
    <col min="48" max="48" width="0.9921875" style="135" hidden="1" customWidth="1"/>
    <col min="49" max="49" width="6.421875" style="135" hidden="1" customWidth="1"/>
    <col min="50" max="50" width="2.421875" style="135" customWidth="1"/>
    <col min="51" max="51" width="13.00390625" style="135" customWidth="1"/>
    <col min="52" max="52" width="1.421875" style="135" customWidth="1"/>
    <col min="53" max="53" width="13.00390625" style="135" customWidth="1"/>
    <col min="54" max="54" width="1.1484375" style="138" customWidth="1"/>
    <col min="55" max="55" width="5.57421875" style="135" hidden="1" customWidth="1"/>
    <col min="56" max="56" width="1.1484375" style="135" customWidth="1"/>
    <col min="57" max="57" width="10.28125" style="135" customWidth="1"/>
    <col min="58" max="58" width="7.00390625" style="135" customWidth="1"/>
    <col min="59" max="16384" width="5.7109375" style="135" customWidth="1"/>
  </cols>
  <sheetData>
    <row r="1" ht="9" customHeight="1"/>
    <row r="2" spans="1:58" ht="20.25">
      <c r="A2" s="154" t="s">
        <v>28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Q2" s="137"/>
      <c r="R2" s="137"/>
      <c r="S2" s="137"/>
      <c r="T2" s="137"/>
      <c r="X2" s="154" t="s">
        <v>28</v>
      </c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K2" s="137"/>
      <c r="AL2" s="137"/>
      <c r="AM2" s="137"/>
      <c r="AN2" s="137"/>
      <c r="AP2" s="154" t="s">
        <v>28</v>
      </c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C2" s="137"/>
      <c r="BD2" s="137"/>
      <c r="BE2" s="137"/>
      <c r="BF2" s="137"/>
    </row>
    <row r="3" spans="1:58" ht="15.75">
      <c r="A3" s="155" t="s">
        <v>89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Q3" s="137"/>
      <c r="R3" s="137"/>
      <c r="S3" s="137"/>
      <c r="T3" s="137"/>
      <c r="X3" s="155" t="s">
        <v>89</v>
      </c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K3" s="137"/>
      <c r="AL3" s="137"/>
      <c r="AM3" s="137"/>
      <c r="AN3" s="137"/>
      <c r="AP3" s="155" t="s">
        <v>89</v>
      </c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C3" s="137"/>
      <c r="BD3" s="137"/>
      <c r="BE3" s="137"/>
      <c r="BF3" s="137"/>
    </row>
    <row r="4" spans="1:58" ht="12.7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Q4" s="137"/>
      <c r="R4" s="137"/>
      <c r="S4" s="137"/>
      <c r="T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K4" s="137"/>
      <c r="AL4" s="137"/>
      <c r="AM4" s="137"/>
      <c r="AN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C4" s="137"/>
      <c r="BD4" s="137"/>
      <c r="BE4" s="137"/>
      <c r="BF4" s="137"/>
    </row>
    <row r="5" spans="1:58" ht="18.75">
      <c r="A5" s="156" t="s">
        <v>90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Q5" s="137"/>
      <c r="R5" s="137"/>
      <c r="S5" s="137"/>
      <c r="T5" s="137"/>
      <c r="X5" s="156" t="s">
        <v>90</v>
      </c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K5" s="137"/>
      <c r="AL5" s="137"/>
      <c r="AM5" s="137"/>
      <c r="AN5" s="137"/>
      <c r="AP5" s="156" t="s">
        <v>90</v>
      </c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C5" s="137"/>
      <c r="BD5" s="137"/>
      <c r="BE5" s="137"/>
      <c r="BF5" s="137"/>
    </row>
    <row r="6" spans="1:58" ht="18.75">
      <c r="A6" s="140" t="s">
        <v>155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Q6" s="137"/>
      <c r="R6" s="137"/>
      <c r="S6" s="137"/>
      <c r="T6" s="137"/>
      <c r="X6" s="140" t="s">
        <v>156</v>
      </c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K6" s="137"/>
      <c r="AL6" s="137"/>
      <c r="AM6" s="137"/>
      <c r="AN6" s="137"/>
      <c r="AP6" s="140" t="s">
        <v>157</v>
      </c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C6" s="137"/>
      <c r="BD6" s="137"/>
      <c r="BE6" s="137"/>
      <c r="BF6" s="137"/>
    </row>
    <row r="7" spans="1:54" ht="20.25" customHeight="1" thickBot="1">
      <c r="A7" s="157"/>
      <c r="B7" s="158"/>
      <c r="C7" s="158"/>
      <c r="D7" s="159"/>
      <c r="E7" s="159"/>
      <c r="F7" s="158"/>
      <c r="G7" s="158"/>
      <c r="H7" s="158"/>
      <c r="I7" s="158"/>
      <c r="J7" s="158"/>
      <c r="K7" s="158"/>
      <c r="P7" s="160"/>
      <c r="X7" s="159"/>
      <c r="Y7" s="159"/>
      <c r="Z7" s="158"/>
      <c r="AA7" s="158"/>
      <c r="AB7" s="158"/>
      <c r="AC7" s="158"/>
      <c r="AD7" s="158"/>
      <c r="AE7" s="158"/>
      <c r="AJ7" s="160"/>
      <c r="AP7" s="159"/>
      <c r="AQ7" s="159"/>
      <c r="AR7" s="158"/>
      <c r="AS7" s="158"/>
      <c r="AT7" s="158"/>
      <c r="AU7" s="158"/>
      <c r="AV7" s="158"/>
      <c r="AW7" s="158"/>
      <c r="BB7" s="160"/>
    </row>
    <row r="8" spans="4:58" s="139" customFormat="1" ht="19.5" thickBot="1">
      <c r="D8" s="161" t="s">
        <v>18</v>
      </c>
      <c r="E8" s="162"/>
      <c r="F8" s="163"/>
      <c r="G8" s="164"/>
      <c r="H8" s="162"/>
      <c r="I8" s="165"/>
      <c r="J8" s="140"/>
      <c r="K8" s="140"/>
      <c r="M8" s="161" t="s">
        <v>84</v>
      </c>
      <c r="N8" s="162"/>
      <c r="O8" s="162"/>
      <c r="P8" s="166"/>
      <c r="Q8" s="162"/>
      <c r="R8" s="163"/>
      <c r="S8" s="163"/>
      <c r="T8" s="167"/>
      <c r="X8" s="161" t="s">
        <v>18</v>
      </c>
      <c r="Y8" s="162"/>
      <c r="Z8" s="163"/>
      <c r="AA8" s="164"/>
      <c r="AB8" s="162"/>
      <c r="AC8" s="165"/>
      <c r="AD8" s="140"/>
      <c r="AE8" s="140"/>
      <c r="AG8" s="161" t="s">
        <v>84</v>
      </c>
      <c r="AH8" s="162"/>
      <c r="AI8" s="162"/>
      <c r="AJ8" s="166"/>
      <c r="AK8" s="162"/>
      <c r="AL8" s="163"/>
      <c r="AM8" s="163"/>
      <c r="AN8" s="167"/>
      <c r="AP8" s="161" t="s">
        <v>18</v>
      </c>
      <c r="AQ8" s="162"/>
      <c r="AR8" s="163"/>
      <c r="AS8" s="164"/>
      <c r="AT8" s="162"/>
      <c r="AU8" s="165"/>
      <c r="AV8" s="140"/>
      <c r="AW8" s="140"/>
      <c r="AY8" s="161" t="s">
        <v>84</v>
      </c>
      <c r="AZ8" s="162"/>
      <c r="BA8" s="162"/>
      <c r="BB8" s="166"/>
      <c r="BC8" s="162"/>
      <c r="BD8" s="163"/>
      <c r="BE8" s="163"/>
      <c r="BF8" s="167"/>
    </row>
    <row r="9" spans="4:58" s="168" customFormat="1" ht="9.75" customHeight="1">
      <c r="D9" s="169"/>
      <c r="E9" s="169"/>
      <c r="F9" s="170"/>
      <c r="G9" s="171"/>
      <c r="H9" s="169"/>
      <c r="I9" s="169"/>
      <c r="J9" s="169"/>
      <c r="K9" s="169"/>
      <c r="M9" s="169"/>
      <c r="N9" s="169"/>
      <c r="O9" s="169"/>
      <c r="P9" s="172"/>
      <c r="Q9" s="169"/>
      <c r="R9" s="170"/>
      <c r="S9" s="170"/>
      <c r="T9" s="170"/>
      <c r="X9" s="169"/>
      <c r="Y9" s="169"/>
      <c r="Z9" s="170"/>
      <c r="AA9" s="171"/>
      <c r="AB9" s="169"/>
      <c r="AC9" s="169"/>
      <c r="AD9" s="169"/>
      <c r="AE9" s="169"/>
      <c r="AG9" s="169"/>
      <c r="AH9" s="169"/>
      <c r="AI9" s="169"/>
      <c r="AJ9" s="172"/>
      <c r="AK9" s="169"/>
      <c r="AL9" s="170"/>
      <c r="AM9" s="170"/>
      <c r="AN9" s="170"/>
      <c r="AP9" s="169"/>
      <c r="AQ9" s="169"/>
      <c r="AR9" s="170"/>
      <c r="AS9" s="171"/>
      <c r="AT9" s="169"/>
      <c r="AU9" s="169"/>
      <c r="AV9" s="169"/>
      <c r="AW9" s="169"/>
      <c r="AY9" s="169"/>
      <c r="AZ9" s="169"/>
      <c r="BA9" s="169"/>
      <c r="BB9" s="172"/>
      <c r="BC9" s="169"/>
      <c r="BD9" s="170"/>
      <c r="BE9" s="170"/>
      <c r="BF9" s="170"/>
    </row>
    <row r="10" spans="4:58" s="173" customFormat="1" ht="21" customHeight="1">
      <c r="D10" s="174"/>
      <c r="E10" s="174"/>
      <c r="F10" s="175"/>
      <c r="G10" s="176"/>
      <c r="H10" s="176"/>
      <c r="I10" s="176"/>
      <c r="J10" s="176"/>
      <c r="K10" s="176"/>
      <c r="L10" s="177"/>
      <c r="M10" s="176"/>
      <c r="N10" s="178"/>
      <c r="O10" s="176"/>
      <c r="P10" s="179"/>
      <c r="Q10" s="176"/>
      <c r="S10" s="175"/>
      <c r="T10" s="175"/>
      <c r="X10" s="174"/>
      <c r="Y10" s="174"/>
      <c r="Z10" s="175"/>
      <c r="AA10" s="176" t="s">
        <v>158</v>
      </c>
      <c r="AB10" s="176"/>
      <c r="AC10" s="176"/>
      <c r="AD10" s="176"/>
      <c r="AE10" s="176"/>
      <c r="AF10" s="177"/>
      <c r="AG10" s="176" t="s">
        <v>158</v>
      </c>
      <c r="AH10" s="178"/>
      <c r="AI10" s="176"/>
      <c r="AJ10" s="179"/>
      <c r="AK10" s="176"/>
      <c r="AM10" s="175"/>
      <c r="AN10" s="175"/>
      <c r="AP10" s="174"/>
      <c r="AQ10" s="174"/>
      <c r="AR10" s="175"/>
      <c r="AS10" s="176" t="s">
        <v>127</v>
      </c>
      <c r="AT10" s="176"/>
      <c r="AU10" s="176"/>
      <c r="AV10" s="176"/>
      <c r="AW10" s="176"/>
      <c r="AX10" s="177"/>
      <c r="AY10" s="176" t="s">
        <v>127</v>
      </c>
      <c r="AZ10" s="178"/>
      <c r="BA10" s="176"/>
      <c r="BB10" s="179"/>
      <c r="BC10" s="176"/>
      <c r="BE10" s="175"/>
      <c r="BF10" s="175"/>
    </row>
    <row r="11" spans="4:58" s="180" customFormat="1" ht="17.25" customHeight="1">
      <c r="D11" s="181" t="s">
        <v>91</v>
      </c>
      <c r="E11" s="182"/>
      <c r="G11" s="183">
        <v>36707</v>
      </c>
      <c r="I11" s="183">
        <v>36341</v>
      </c>
      <c r="J11" s="183"/>
      <c r="K11" s="183"/>
      <c r="M11" s="183">
        <v>36707</v>
      </c>
      <c r="O11" s="183">
        <v>36341</v>
      </c>
      <c r="P11" s="184"/>
      <c r="Q11" s="183"/>
      <c r="S11" s="181" t="s">
        <v>91</v>
      </c>
      <c r="T11" s="182"/>
      <c r="X11" s="181" t="s">
        <v>91</v>
      </c>
      <c r="Y11" s="182"/>
      <c r="AA11" s="183">
        <v>36616</v>
      </c>
      <c r="AC11" s="183">
        <v>36250</v>
      </c>
      <c r="AD11" s="183"/>
      <c r="AE11" s="183"/>
      <c r="AG11" s="183">
        <v>36616</v>
      </c>
      <c r="AI11" s="183">
        <v>36250</v>
      </c>
      <c r="AJ11" s="184"/>
      <c r="AK11" s="183"/>
      <c r="AM11" s="181" t="s">
        <v>91</v>
      </c>
      <c r="AN11" s="182"/>
      <c r="AP11" s="181" t="s">
        <v>91</v>
      </c>
      <c r="AQ11" s="182"/>
      <c r="AS11" s="183">
        <v>36707</v>
      </c>
      <c r="AU11" s="183">
        <v>36341</v>
      </c>
      <c r="AV11" s="183"/>
      <c r="AW11" s="183"/>
      <c r="AY11" s="183">
        <v>36707</v>
      </c>
      <c r="BA11" s="183">
        <v>36341</v>
      </c>
      <c r="BB11" s="184"/>
      <c r="BC11" s="183"/>
      <c r="BE11" s="181" t="s">
        <v>91</v>
      </c>
      <c r="BF11" s="182"/>
    </row>
    <row r="12" spans="4:58" ht="7.5" customHeight="1">
      <c r="D12" s="185"/>
      <c r="E12" s="186"/>
      <c r="F12" s="143"/>
      <c r="G12" s="141"/>
      <c r="H12" s="143"/>
      <c r="I12" s="141"/>
      <c r="J12" s="141"/>
      <c r="K12" s="141"/>
      <c r="L12" s="143"/>
      <c r="M12" s="141"/>
      <c r="N12" s="143"/>
      <c r="O12" s="143"/>
      <c r="Q12" s="141"/>
      <c r="R12" s="143"/>
      <c r="S12" s="185"/>
      <c r="T12" s="186"/>
      <c r="X12" s="185"/>
      <c r="Y12" s="186"/>
      <c r="Z12" s="143"/>
      <c r="AA12" s="141"/>
      <c r="AB12" s="143"/>
      <c r="AC12" s="141"/>
      <c r="AD12" s="141"/>
      <c r="AE12" s="141"/>
      <c r="AF12" s="143"/>
      <c r="AG12" s="141"/>
      <c r="AH12" s="143"/>
      <c r="AI12" s="143"/>
      <c r="AK12" s="141"/>
      <c r="AL12" s="143"/>
      <c r="AM12" s="185"/>
      <c r="AN12" s="186"/>
      <c r="AP12" s="185"/>
      <c r="AQ12" s="186"/>
      <c r="AR12" s="143"/>
      <c r="AS12" s="141"/>
      <c r="AT12" s="143"/>
      <c r="AU12" s="141"/>
      <c r="AV12" s="141"/>
      <c r="AW12" s="141"/>
      <c r="AX12" s="143"/>
      <c r="AY12" s="141"/>
      <c r="AZ12" s="143"/>
      <c r="BA12" s="143"/>
      <c r="BC12" s="141"/>
      <c r="BD12" s="143"/>
      <c r="BE12" s="185"/>
      <c r="BF12" s="186"/>
    </row>
    <row r="13" spans="4:58" ht="12.75">
      <c r="D13" s="142" t="s">
        <v>2</v>
      </c>
      <c r="E13" s="144" t="s">
        <v>37</v>
      </c>
      <c r="F13" s="143"/>
      <c r="G13" s="143" t="s">
        <v>2</v>
      </c>
      <c r="H13" s="143"/>
      <c r="I13" s="143" t="s">
        <v>2</v>
      </c>
      <c r="J13" s="143"/>
      <c r="K13" s="143"/>
      <c r="L13" s="143"/>
      <c r="M13" s="143" t="s">
        <v>2</v>
      </c>
      <c r="N13" s="143"/>
      <c r="O13" s="143" t="s">
        <v>2</v>
      </c>
      <c r="Q13" s="143"/>
      <c r="R13" s="143"/>
      <c r="S13" s="142"/>
      <c r="T13" s="144" t="s">
        <v>37</v>
      </c>
      <c r="X13" s="142" t="s">
        <v>2</v>
      </c>
      <c r="Y13" s="144" t="s">
        <v>37</v>
      </c>
      <c r="Z13" s="143"/>
      <c r="AA13" s="143" t="s">
        <v>2</v>
      </c>
      <c r="AB13" s="143"/>
      <c r="AC13" s="143" t="s">
        <v>2</v>
      </c>
      <c r="AD13" s="143"/>
      <c r="AE13" s="143"/>
      <c r="AF13" s="143"/>
      <c r="AG13" s="143" t="s">
        <v>2</v>
      </c>
      <c r="AH13" s="143"/>
      <c r="AI13" s="143" t="s">
        <v>2</v>
      </c>
      <c r="AK13" s="143"/>
      <c r="AL13" s="143"/>
      <c r="AM13" s="142"/>
      <c r="AN13" s="144" t="s">
        <v>37</v>
      </c>
      <c r="AP13" s="142" t="s">
        <v>2</v>
      </c>
      <c r="AQ13" s="144" t="s">
        <v>37</v>
      </c>
      <c r="AR13" s="143"/>
      <c r="AS13" s="143" t="s">
        <v>2</v>
      </c>
      <c r="AT13" s="143"/>
      <c r="AU13" s="143" t="s">
        <v>2</v>
      </c>
      <c r="AV13" s="143"/>
      <c r="AW13" s="143"/>
      <c r="AX13" s="143"/>
      <c r="AY13" s="143" t="s">
        <v>2</v>
      </c>
      <c r="AZ13" s="143"/>
      <c r="BA13" s="143" t="s">
        <v>2</v>
      </c>
      <c r="BC13" s="143"/>
      <c r="BD13" s="143"/>
      <c r="BE13" s="142"/>
      <c r="BF13" s="144" t="s">
        <v>37</v>
      </c>
    </row>
    <row r="14" spans="4:58" ht="12.75">
      <c r="D14" s="185"/>
      <c r="E14" s="145"/>
      <c r="G14" s="152"/>
      <c r="S14" s="185"/>
      <c r="T14" s="145"/>
      <c r="X14" s="185"/>
      <c r="Y14" s="145"/>
      <c r="AA14" s="152"/>
      <c r="AM14" s="185"/>
      <c r="AN14" s="145"/>
      <c r="AP14" s="185"/>
      <c r="AQ14" s="145"/>
      <c r="AS14" s="152"/>
      <c r="BE14" s="185"/>
      <c r="BF14" s="145"/>
    </row>
    <row r="15" spans="1:58" ht="12.75">
      <c r="A15" s="135" t="s">
        <v>92</v>
      </c>
      <c r="D15" s="187">
        <v>-406461.0530000001</v>
      </c>
      <c r="E15" s="146">
        <v>-0.20114190914383231</v>
      </c>
      <c r="G15" s="135">
        <v>1614306.547</v>
      </c>
      <c r="I15" s="135">
        <v>2020767.6</v>
      </c>
      <c r="M15" s="135">
        <v>917937</v>
      </c>
      <c r="O15" s="135">
        <v>1134611</v>
      </c>
      <c r="S15" s="187">
        <v>-216674</v>
      </c>
      <c r="T15" s="150">
        <v>-0.19096765323093112</v>
      </c>
      <c r="X15" s="187">
        <v>-301801.9809999999</v>
      </c>
      <c r="Y15" s="146">
        <v>-0.19485489907205195</v>
      </c>
      <c r="AA15" s="135">
        <v>1247053</v>
      </c>
      <c r="AC15" s="135">
        <v>1548854.981</v>
      </c>
      <c r="AG15" s="135">
        <v>676934</v>
      </c>
      <c r="AI15" s="135">
        <v>878198</v>
      </c>
      <c r="AM15" s="187">
        <v>-201264</v>
      </c>
      <c r="AN15" s="150">
        <v>-0.2291783857398901</v>
      </c>
      <c r="AP15" s="187">
        <v>-104659.07200000016</v>
      </c>
      <c r="AQ15" s="146">
        <v>-0.22177637932585167</v>
      </c>
      <c r="AS15" s="135">
        <v>367253.547</v>
      </c>
      <c r="AU15" s="135">
        <v>471912.6190000002</v>
      </c>
      <c r="AY15" s="135">
        <v>241003</v>
      </c>
      <c r="BA15" s="135">
        <v>256413</v>
      </c>
      <c r="BE15" s="187">
        <v>-15410</v>
      </c>
      <c r="BF15" s="150">
        <v>-0.06009835694758066</v>
      </c>
    </row>
    <row r="16" spans="4:58" ht="12.75">
      <c r="D16" s="185"/>
      <c r="E16" s="145"/>
      <c r="S16" s="185"/>
      <c r="T16" s="145"/>
      <c r="X16" s="185"/>
      <c r="Y16" s="145"/>
      <c r="AM16" s="185"/>
      <c r="AN16" s="145"/>
      <c r="AP16" s="185"/>
      <c r="AQ16" s="145"/>
      <c r="BE16" s="185"/>
      <c r="BF16" s="145"/>
    </row>
    <row r="17" spans="1:58" ht="12.75">
      <c r="A17" s="135" t="s">
        <v>93</v>
      </c>
      <c r="D17" s="187">
        <v>573475.683</v>
      </c>
      <c r="E17" s="146">
        <v>-0.4159807828314151</v>
      </c>
      <c r="G17" s="135">
        <v>-805135.317</v>
      </c>
      <c r="I17" s="135">
        <v>-1378611</v>
      </c>
      <c r="M17" s="135">
        <v>-443023</v>
      </c>
      <c r="O17" s="135">
        <v>-706716</v>
      </c>
      <c r="S17" s="187">
        <v>263693</v>
      </c>
      <c r="T17" s="150">
        <v>-0.37312442338931057</v>
      </c>
      <c r="X17" s="187">
        <v>465685</v>
      </c>
      <c r="Y17" s="146">
        <v>-0.4219713046645777</v>
      </c>
      <c r="AA17" s="135">
        <v>-637909</v>
      </c>
      <c r="AC17" s="135">
        <v>-1103594</v>
      </c>
      <c r="AG17" s="135">
        <v>-332594</v>
      </c>
      <c r="AI17" s="135">
        <v>-572520</v>
      </c>
      <c r="AM17" s="187">
        <v>239926</v>
      </c>
      <c r="AN17" s="150">
        <v>-0.41907007615454483</v>
      </c>
      <c r="AP17" s="187">
        <v>107790.68299999996</v>
      </c>
      <c r="AQ17" s="146">
        <v>-0.3919418908649282</v>
      </c>
      <c r="AS17" s="135">
        <v>-167226.31700000004</v>
      </c>
      <c r="AU17" s="135">
        <v>-275017</v>
      </c>
      <c r="AY17" s="135">
        <v>-110429</v>
      </c>
      <c r="BA17" s="135">
        <v>-134196</v>
      </c>
      <c r="BE17" s="187">
        <v>23767</v>
      </c>
      <c r="BF17" s="150">
        <v>-0.17710662016751616</v>
      </c>
    </row>
    <row r="18" spans="4:58" ht="7.5" customHeight="1">
      <c r="D18" s="188"/>
      <c r="E18" s="149"/>
      <c r="G18" s="148"/>
      <c r="I18" s="148"/>
      <c r="J18" s="148"/>
      <c r="K18" s="148"/>
      <c r="M18" s="148"/>
      <c r="O18" s="148"/>
      <c r="Q18" s="148"/>
      <c r="S18" s="188"/>
      <c r="T18" s="149"/>
      <c r="X18" s="188"/>
      <c r="Y18" s="149"/>
      <c r="AA18" s="148"/>
      <c r="AC18" s="148"/>
      <c r="AD18" s="148"/>
      <c r="AE18" s="148"/>
      <c r="AG18" s="148"/>
      <c r="AI18" s="148"/>
      <c r="AK18" s="148"/>
      <c r="AM18" s="188"/>
      <c r="AN18" s="149"/>
      <c r="AP18" s="188"/>
      <c r="AQ18" s="149"/>
      <c r="AS18" s="148"/>
      <c r="AU18" s="148"/>
      <c r="AV18" s="148"/>
      <c r="AW18" s="148"/>
      <c r="AY18" s="148"/>
      <c r="BA18" s="148"/>
      <c r="BC18" s="148"/>
      <c r="BE18" s="188"/>
      <c r="BF18" s="149"/>
    </row>
    <row r="19" spans="4:58" ht="7.5" customHeight="1">
      <c r="D19" s="189"/>
      <c r="E19" s="145"/>
      <c r="S19" s="189"/>
      <c r="T19" s="145"/>
      <c r="X19" s="189"/>
      <c r="Y19" s="145"/>
      <c r="AM19" s="189"/>
      <c r="AN19" s="145"/>
      <c r="AP19" s="189"/>
      <c r="AQ19" s="145"/>
      <c r="BE19" s="189"/>
      <c r="BF19" s="145"/>
    </row>
    <row r="20" spans="1:58" ht="12.75">
      <c r="A20" s="135" t="s">
        <v>94</v>
      </c>
      <c r="D20" s="187">
        <v>167014.63</v>
      </c>
      <c r="E20" s="146">
        <v>0.26008395771374127</v>
      </c>
      <c r="G20" s="135">
        <v>809171.23</v>
      </c>
      <c r="I20" s="135">
        <v>642156.6</v>
      </c>
      <c r="M20" s="135">
        <v>474914</v>
      </c>
      <c r="O20" s="135">
        <v>427895</v>
      </c>
      <c r="S20" s="187">
        <v>47019</v>
      </c>
      <c r="T20" s="150">
        <v>0.10988443426541558</v>
      </c>
      <c r="X20" s="187">
        <v>163883.0190000001</v>
      </c>
      <c r="Y20" s="146">
        <v>0.3680605891671431</v>
      </c>
      <c r="AA20" s="135">
        <v>609144</v>
      </c>
      <c r="AC20" s="135">
        <v>445260.9809999999</v>
      </c>
      <c r="AG20" s="135">
        <v>344340</v>
      </c>
      <c r="AI20" s="135">
        <v>305678</v>
      </c>
      <c r="AM20" s="187">
        <v>38662</v>
      </c>
      <c r="AN20" s="150">
        <v>0.12647949803387878</v>
      </c>
      <c r="AP20" s="187">
        <v>3131.6109999998007</v>
      </c>
      <c r="AQ20" s="146">
        <v>0.015904929809534247</v>
      </c>
      <c r="AS20" s="135">
        <v>200027.23</v>
      </c>
      <c r="AU20" s="135">
        <v>196895.61900000018</v>
      </c>
      <c r="AY20" s="135">
        <v>130574</v>
      </c>
      <c r="BA20" s="135">
        <v>122217</v>
      </c>
      <c r="BE20" s="187">
        <v>8357</v>
      </c>
      <c r="BF20" s="150">
        <v>0.06837837616698168</v>
      </c>
    </row>
    <row r="21" spans="4:58" ht="8.25" customHeight="1">
      <c r="D21" s="187"/>
      <c r="E21" s="145"/>
      <c r="S21" s="187"/>
      <c r="T21" s="145"/>
      <c r="X21" s="187"/>
      <c r="Y21" s="145"/>
      <c r="AM21" s="187"/>
      <c r="AN21" s="145"/>
      <c r="AP21" s="187"/>
      <c r="AQ21" s="145"/>
      <c r="BE21" s="187"/>
      <c r="BF21" s="145"/>
    </row>
    <row r="22" spans="1:58" ht="12.75">
      <c r="A22" s="135" t="s">
        <v>95</v>
      </c>
      <c r="B22"/>
      <c r="D22" s="187">
        <v>16373</v>
      </c>
      <c r="E22" s="146">
        <v>2.2333924430500613</v>
      </c>
      <c r="G22" s="135">
        <v>23704</v>
      </c>
      <c r="I22" s="135">
        <v>7331</v>
      </c>
      <c r="M22" s="135">
        <v>3707</v>
      </c>
      <c r="O22" s="135">
        <v>-495</v>
      </c>
      <c r="S22" s="187">
        <v>4202</v>
      </c>
      <c r="T22" s="150">
        <v>-8.488888888888889</v>
      </c>
      <c r="X22" s="187">
        <v>10225</v>
      </c>
      <c r="Y22" s="146">
        <v>2.1918542336548765</v>
      </c>
      <c r="AA22" s="135">
        <v>14890</v>
      </c>
      <c r="AC22" s="135">
        <v>4665</v>
      </c>
      <c r="AG22" s="135">
        <v>2587</v>
      </c>
      <c r="AI22" s="135">
        <v>-726</v>
      </c>
      <c r="AM22" s="187">
        <v>3313</v>
      </c>
      <c r="AN22" s="150">
        <v>-4.5633608815427</v>
      </c>
      <c r="AP22" s="187">
        <v>6148</v>
      </c>
      <c r="AQ22" s="146">
        <v>2.3060765191297823</v>
      </c>
      <c r="AS22" s="135">
        <v>8814</v>
      </c>
      <c r="AU22" s="135">
        <v>2666</v>
      </c>
      <c r="AY22" s="135">
        <v>1120</v>
      </c>
      <c r="BA22" s="135">
        <v>231</v>
      </c>
      <c r="BE22" s="187">
        <v>889</v>
      </c>
      <c r="BF22" s="150">
        <v>3.8484848484848486</v>
      </c>
    </row>
    <row r="23" spans="4:58" ht="8.25" customHeight="1">
      <c r="D23" s="189"/>
      <c r="E23" s="145"/>
      <c r="S23" s="189"/>
      <c r="T23" s="145"/>
      <c r="X23" s="189"/>
      <c r="Y23" s="145"/>
      <c r="AM23" s="189"/>
      <c r="AN23" s="145"/>
      <c r="AP23" s="189"/>
      <c r="AQ23" s="145"/>
      <c r="BE23" s="189"/>
      <c r="BF23" s="145"/>
    </row>
    <row r="24" spans="1:58" ht="12.75">
      <c r="A24" s="135" t="s">
        <v>96</v>
      </c>
      <c r="D24" s="187">
        <v>40745.647</v>
      </c>
      <c r="E24" s="146">
        <v>0.2334953954946333</v>
      </c>
      <c r="G24" s="135">
        <v>215248.647</v>
      </c>
      <c r="I24" s="135">
        <v>174503</v>
      </c>
      <c r="M24" s="135">
        <v>205735</v>
      </c>
      <c r="O24" s="135">
        <v>152284</v>
      </c>
      <c r="S24" s="187">
        <v>53451</v>
      </c>
      <c r="T24" s="150">
        <v>0.35099550839221455</v>
      </c>
      <c r="X24" s="187">
        <v>15782.511000000013</v>
      </c>
      <c r="Y24" s="146">
        <v>0.13123636082427947</v>
      </c>
      <c r="AA24" s="135">
        <v>136042.711</v>
      </c>
      <c r="AC24" s="135">
        <v>120260.2</v>
      </c>
      <c r="AG24" s="135">
        <v>109035</v>
      </c>
      <c r="AI24" s="135">
        <v>98065</v>
      </c>
      <c r="AM24" s="187">
        <v>10970</v>
      </c>
      <c r="AN24" s="150">
        <v>0.11186457961556111</v>
      </c>
      <c r="AP24" s="187">
        <v>24963.135999999984</v>
      </c>
      <c r="AQ24" s="146">
        <v>0.46021105105193655</v>
      </c>
      <c r="AS24" s="135">
        <v>79205.93599999999</v>
      </c>
      <c r="AU24" s="135">
        <v>54242.8</v>
      </c>
      <c r="AY24" s="135">
        <v>96700</v>
      </c>
      <c r="BA24" s="135">
        <v>54219</v>
      </c>
      <c r="BE24" s="187">
        <v>42481</v>
      </c>
      <c r="BF24" s="150">
        <v>0.783507626477803</v>
      </c>
    </row>
    <row r="25" spans="4:58" ht="7.5" customHeight="1">
      <c r="D25" s="188"/>
      <c r="E25" s="149"/>
      <c r="G25" s="148"/>
      <c r="I25" s="148"/>
      <c r="J25" s="148"/>
      <c r="K25" s="148"/>
      <c r="M25" s="148"/>
      <c r="O25" s="148"/>
      <c r="Q25" s="148"/>
      <c r="S25" s="188"/>
      <c r="T25" s="149"/>
      <c r="X25" s="188"/>
      <c r="Y25" s="149"/>
      <c r="AA25" s="148"/>
      <c r="AC25" s="148"/>
      <c r="AD25" s="148"/>
      <c r="AE25" s="148"/>
      <c r="AG25" s="148"/>
      <c r="AI25" s="148"/>
      <c r="AK25" s="148"/>
      <c r="AM25" s="188"/>
      <c r="AN25" s="149"/>
      <c r="AP25" s="188"/>
      <c r="AQ25" s="149"/>
      <c r="AS25" s="148"/>
      <c r="AU25" s="148"/>
      <c r="AV25" s="148"/>
      <c r="AW25" s="148"/>
      <c r="AY25" s="148"/>
      <c r="BA25" s="148"/>
      <c r="BC25" s="148"/>
      <c r="BE25" s="188"/>
      <c r="BF25" s="149"/>
    </row>
    <row r="26" spans="4:58" ht="7.5" customHeight="1">
      <c r="D26" s="189"/>
      <c r="E26" s="145"/>
      <c r="S26" s="189"/>
      <c r="T26" s="145"/>
      <c r="X26" s="189"/>
      <c r="Y26" s="145"/>
      <c r="AM26" s="189"/>
      <c r="AN26" s="145"/>
      <c r="AP26" s="189"/>
      <c r="AQ26" s="145"/>
      <c r="BE26" s="189"/>
      <c r="BF26" s="145"/>
    </row>
    <row r="27" spans="1:58" ht="12.75">
      <c r="A27" s="135" t="s">
        <v>97</v>
      </c>
      <c r="D27" s="187">
        <v>224133.27699999989</v>
      </c>
      <c r="E27" s="146">
        <v>0.2720095071472901</v>
      </c>
      <c r="G27" s="135">
        <v>1048123.877</v>
      </c>
      <c r="I27" s="135">
        <v>823990.6</v>
      </c>
      <c r="M27" s="135">
        <v>684356</v>
      </c>
      <c r="O27" s="135">
        <v>579684</v>
      </c>
      <c r="S27" s="187">
        <v>104672</v>
      </c>
      <c r="T27" s="150">
        <v>0.18056734358719578</v>
      </c>
      <c r="X27" s="187">
        <v>189890.53</v>
      </c>
      <c r="Y27" s="146">
        <v>0.3330325011857841</v>
      </c>
      <c r="AA27" s="135">
        <v>760076.711</v>
      </c>
      <c r="AC27" s="135">
        <v>570186.1809999999</v>
      </c>
      <c r="AG27" s="135">
        <v>455962</v>
      </c>
      <c r="AI27" s="135">
        <v>403017</v>
      </c>
      <c r="AM27" s="187">
        <v>52945</v>
      </c>
      <c r="AN27" s="150">
        <v>0.1313716294846123</v>
      </c>
      <c r="AP27" s="187">
        <v>34242.7469999998</v>
      </c>
      <c r="AQ27" s="146">
        <v>0.1349178518440208</v>
      </c>
      <c r="AS27" s="135">
        <v>288047.16599999997</v>
      </c>
      <c r="AU27" s="135">
        <v>253804.41900000017</v>
      </c>
      <c r="AY27" s="135">
        <v>228394</v>
      </c>
      <c r="BA27" s="135">
        <v>176667</v>
      </c>
      <c r="BE27" s="187">
        <v>51727</v>
      </c>
      <c r="BF27" s="150">
        <v>0.2927937871815336</v>
      </c>
    </row>
    <row r="28" spans="4:58" ht="12.75">
      <c r="D28" s="189"/>
      <c r="E28" s="145"/>
      <c r="S28" s="189"/>
      <c r="T28" s="145"/>
      <c r="X28" s="189"/>
      <c r="Y28" s="145"/>
      <c r="AM28" s="189"/>
      <c r="AN28" s="145"/>
      <c r="AP28" s="189"/>
      <c r="AQ28" s="145"/>
      <c r="BE28" s="189"/>
      <c r="BF28" s="145"/>
    </row>
    <row r="29" spans="1:58" ht="12.75">
      <c r="A29" s="135" t="s">
        <v>98</v>
      </c>
      <c r="D29" s="187">
        <v>-55721</v>
      </c>
      <c r="E29" s="146">
        <v>0.1957279248013601</v>
      </c>
      <c r="G29" s="135">
        <v>-340407</v>
      </c>
      <c r="I29" s="135">
        <v>-284686</v>
      </c>
      <c r="M29" s="135">
        <v>-232711</v>
      </c>
      <c r="O29" s="135">
        <v>-187341</v>
      </c>
      <c r="S29" s="187">
        <v>-45370</v>
      </c>
      <c r="T29" s="150">
        <v>0.2421787008716725</v>
      </c>
      <c r="X29" s="187">
        <v>-37822.59699999998</v>
      </c>
      <c r="Y29" s="146">
        <v>0.17818725525668122</v>
      </c>
      <c r="AA29" s="135">
        <v>-250085.797</v>
      </c>
      <c r="AC29" s="135">
        <v>-212263.2</v>
      </c>
      <c r="AG29" s="135">
        <v>-170671</v>
      </c>
      <c r="AI29" s="135">
        <v>-139544</v>
      </c>
      <c r="AM29" s="187">
        <v>-31127</v>
      </c>
      <c r="AN29" s="150">
        <v>0.2230622599323511</v>
      </c>
      <c r="AP29" s="187">
        <v>-17898.40300000002</v>
      </c>
      <c r="AQ29" s="146">
        <v>0.24713768316055196</v>
      </c>
      <c r="AS29" s="135">
        <v>-90321.20300000001</v>
      </c>
      <c r="AU29" s="135">
        <v>-72422.8</v>
      </c>
      <c r="AY29" s="135">
        <v>-62040</v>
      </c>
      <c r="BA29" s="135">
        <v>-47797</v>
      </c>
      <c r="BE29" s="187">
        <v>-14243</v>
      </c>
      <c r="BF29" s="150">
        <v>0.2979894135615206</v>
      </c>
    </row>
    <row r="30" spans="4:58" ht="5.25" customHeight="1">
      <c r="D30" s="190"/>
      <c r="E30" s="191"/>
      <c r="G30" s="148"/>
      <c r="I30" s="148"/>
      <c r="M30" s="148"/>
      <c r="O30" s="148"/>
      <c r="S30" s="190"/>
      <c r="T30" s="147"/>
      <c r="X30" s="190"/>
      <c r="Y30" s="191"/>
      <c r="AA30" s="148"/>
      <c r="AC30" s="148"/>
      <c r="AG30" s="148"/>
      <c r="AI30" s="148"/>
      <c r="AM30" s="190"/>
      <c r="AN30" s="147"/>
      <c r="AP30" s="190"/>
      <c r="AQ30" s="191"/>
      <c r="AS30" s="148"/>
      <c r="AU30" s="148"/>
      <c r="AY30" s="148"/>
      <c r="BA30" s="148"/>
      <c r="BE30" s="190"/>
      <c r="BF30" s="147"/>
    </row>
    <row r="31" spans="4:58" ht="5.25" customHeight="1">
      <c r="D31" s="187"/>
      <c r="E31" s="146"/>
      <c r="G31" s="136"/>
      <c r="I31" s="136"/>
      <c r="M31" s="136"/>
      <c r="O31" s="136"/>
      <c r="S31" s="187"/>
      <c r="T31" s="150"/>
      <c r="X31" s="187"/>
      <c r="Y31" s="146"/>
      <c r="AA31" s="136"/>
      <c r="AC31" s="136"/>
      <c r="AG31" s="136"/>
      <c r="AI31" s="136"/>
      <c r="AM31" s="187"/>
      <c r="AN31" s="150"/>
      <c r="AP31" s="187"/>
      <c r="AQ31" s="146"/>
      <c r="AS31" s="136"/>
      <c r="AU31" s="136"/>
      <c r="AY31" s="136"/>
      <c r="BA31" s="136"/>
      <c r="BE31" s="187"/>
      <c r="BF31" s="150"/>
    </row>
    <row r="32" spans="1:58" ht="12.75">
      <c r="A32" s="135" t="s">
        <v>99</v>
      </c>
      <c r="D32" s="187">
        <v>168412.27699999989</v>
      </c>
      <c r="E32" s="146">
        <v>0.31227673007053874</v>
      </c>
      <c r="G32" s="135">
        <v>707716.877</v>
      </c>
      <c r="I32" s="135">
        <v>539304.6</v>
      </c>
      <c r="M32" s="135">
        <v>451645</v>
      </c>
      <c r="O32" s="135">
        <v>392343</v>
      </c>
      <c r="S32" s="187">
        <v>59302</v>
      </c>
      <c r="T32" s="150">
        <v>0.15114835743214483</v>
      </c>
      <c r="X32" s="187">
        <v>152067.93300000014</v>
      </c>
      <c r="Y32" s="146">
        <v>0.4248621660870672</v>
      </c>
      <c r="AA32" s="135">
        <v>509990.914</v>
      </c>
      <c r="AC32" s="135">
        <v>357922.98099999985</v>
      </c>
      <c r="AG32" s="135">
        <v>285291</v>
      </c>
      <c r="AI32" s="135">
        <v>263473</v>
      </c>
      <c r="AM32" s="187">
        <v>21818</v>
      </c>
      <c r="AN32" s="150">
        <v>0.08280924421098176</v>
      </c>
      <c r="AP32" s="187">
        <v>16344.343999999779</v>
      </c>
      <c r="AQ32" s="146">
        <v>0.09011025532857198</v>
      </c>
      <c r="AS32" s="135">
        <v>197725.96299999996</v>
      </c>
      <c r="AU32" s="135">
        <v>181381.61900000018</v>
      </c>
      <c r="AY32" s="135">
        <v>166354</v>
      </c>
      <c r="BA32" s="135">
        <v>128870</v>
      </c>
      <c r="BE32" s="187">
        <v>37484</v>
      </c>
      <c r="BF32" s="150">
        <v>0.29086676495693337</v>
      </c>
    </row>
    <row r="33" spans="4:58" ht="12.75">
      <c r="D33" s="189"/>
      <c r="E33" s="145"/>
      <c r="S33" s="189"/>
      <c r="T33" s="145"/>
      <c r="X33" s="189"/>
      <c r="Y33" s="145"/>
      <c r="AM33" s="189"/>
      <c r="AN33" s="145"/>
      <c r="AP33" s="189"/>
      <c r="AQ33" s="145"/>
      <c r="BE33" s="189"/>
      <c r="BF33" s="145"/>
    </row>
    <row r="34" spans="1:58" ht="12.75">
      <c r="A34" s="135" t="s">
        <v>100</v>
      </c>
      <c r="D34" s="187">
        <v>175458</v>
      </c>
      <c r="E34" s="146">
        <v>-0.42435792941153705</v>
      </c>
      <c r="G34" s="135">
        <v>-238009</v>
      </c>
      <c r="I34" s="135">
        <v>-413467</v>
      </c>
      <c r="M34" s="135">
        <v>-134463</v>
      </c>
      <c r="O34" s="135">
        <v>-254903</v>
      </c>
      <c r="S34" s="187">
        <v>120440</v>
      </c>
      <c r="T34" s="150">
        <v>-0.4724934582959008</v>
      </c>
      <c r="X34" s="187">
        <v>52043</v>
      </c>
      <c r="Y34" s="146">
        <v>-0.21954162149392753</v>
      </c>
      <c r="AA34" s="135">
        <v>-185010</v>
      </c>
      <c r="AC34" s="135">
        <v>-237053</v>
      </c>
      <c r="AG34" s="135">
        <v>-111813</v>
      </c>
      <c r="AI34" s="135">
        <v>-174344</v>
      </c>
      <c r="AM34" s="187">
        <v>62531</v>
      </c>
      <c r="AN34" s="150">
        <v>-0.35866447941999724</v>
      </c>
      <c r="AP34" s="187">
        <v>123415</v>
      </c>
      <c r="AQ34" s="146">
        <v>-0.6995759973698232</v>
      </c>
      <c r="AS34" s="135">
        <v>-52999</v>
      </c>
      <c r="AU34" s="135">
        <v>-176414</v>
      </c>
      <c r="AY34" s="135">
        <v>-22650</v>
      </c>
      <c r="BA34" s="135">
        <v>-80559</v>
      </c>
      <c r="BE34" s="187">
        <v>57909</v>
      </c>
      <c r="BF34" s="150">
        <v>-0.7188396082374409</v>
      </c>
    </row>
    <row r="35" spans="4:58" ht="12.75">
      <c r="D35" s="187"/>
      <c r="E35" s="146"/>
      <c r="S35" s="187"/>
      <c r="T35" s="150"/>
      <c r="X35" s="187"/>
      <c r="Y35" s="146"/>
      <c r="AM35" s="187"/>
      <c r="AN35" s="150"/>
      <c r="AP35" s="187"/>
      <c r="AQ35" s="146"/>
      <c r="BE35" s="187"/>
      <c r="BF35" s="150"/>
    </row>
    <row r="36" spans="1:58" ht="12.75">
      <c r="A36" s="135" t="s">
        <v>101</v>
      </c>
      <c r="D36" s="187">
        <v>0</v>
      </c>
      <c r="E36" s="146">
        <v>0</v>
      </c>
      <c r="G36" s="135">
        <v>0</v>
      </c>
      <c r="I36" s="135">
        <v>0</v>
      </c>
      <c r="M36" s="135">
        <v>0</v>
      </c>
      <c r="O36" s="135">
        <v>0</v>
      </c>
      <c r="S36" s="187"/>
      <c r="T36" s="150">
        <v>0</v>
      </c>
      <c r="X36" s="187">
        <v>0</v>
      </c>
      <c r="Y36" s="146">
        <v>0</v>
      </c>
      <c r="AA36" s="135">
        <v>0</v>
      </c>
      <c r="AC36" s="135">
        <v>0</v>
      </c>
      <c r="AG36" s="135">
        <v>0</v>
      </c>
      <c r="AI36" s="135">
        <v>0</v>
      </c>
      <c r="AM36" s="187"/>
      <c r="AN36" s="150"/>
      <c r="AP36" s="187">
        <v>0</v>
      </c>
      <c r="AQ36" s="146">
        <v>0</v>
      </c>
      <c r="AS36" s="135">
        <v>0</v>
      </c>
      <c r="AU36" s="135">
        <v>0</v>
      </c>
      <c r="AY36" s="135">
        <v>0</v>
      </c>
      <c r="BA36" s="135">
        <v>0</v>
      </c>
      <c r="BE36" s="187"/>
      <c r="BF36" s="150"/>
    </row>
    <row r="37" spans="4:58" ht="7.5" customHeight="1">
      <c r="D37" s="188"/>
      <c r="E37" s="149"/>
      <c r="G37" s="148"/>
      <c r="I37" s="148"/>
      <c r="J37" s="148"/>
      <c r="K37" s="148"/>
      <c r="M37" s="148"/>
      <c r="O37" s="148"/>
      <c r="Q37" s="148"/>
      <c r="S37" s="188"/>
      <c r="T37" s="149"/>
      <c r="X37" s="188"/>
      <c r="Y37" s="149"/>
      <c r="AA37" s="148"/>
      <c r="AC37" s="148"/>
      <c r="AD37" s="148"/>
      <c r="AE37" s="148"/>
      <c r="AG37" s="148"/>
      <c r="AI37" s="148"/>
      <c r="AK37" s="148"/>
      <c r="AM37" s="188"/>
      <c r="AN37" s="149"/>
      <c r="AP37" s="188"/>
      <c r="AQ37" s="149"/>
      <c r="AS37" s="148"/>
      <c r="AU37" s="148"/>
      <c r="AV37" s="148"/>
      <c r="AW37" s="148"/>
      <c r="AY37" s="148"/>
      <c r="BA37" s="148"/>
      <c r="BC37" s="148"/>
      <c r="BE37" s="188"/>
      <c r="BF37" s="149"/>
    </row>
    <row r="38" spans="4:58" ht="7.5" customHeight="1">
      <c r="D38" s="187"/>
      <c r="E38" s="145"/>
      <c r="S38" s="187"/>
      <c r="T38" s="145"/>
      <c r="X38" s="187"/>
      <c r="Y38" s="145"/>
      <c r="AM38" s="187"/>
      <c r="AN38" s="145"/>
      <c r="AP38" s="187"/>
      <c r="AQ38" s="145"/>
      <c r="BE38" s="187"/>
      <c r="BF38" s="145"/>
    </row>
    <row r="39" spans="1:58" ht="12.75">
      <c r="A39" s="192" t="s">
        <v>102</v>
      </c>
      <c r="D39" s="187">
        <v>343870.2769999999</v>
      </c>
      <c r="E39" s="146">
        <v>2.7326512663941434</v>
      </c>
      <c r="G39" s="135">
        <v>469707.877</v>
      </c>
      <c r="I39" s="135">
        <v>125837.6</v>
      </c>
      <c r="M39" s="135">
        <v>317182</v>
      </c>
      <c r="O39" s="135">
        <v>137440</v>
      </c>
      <c r="S39" s="187">
        <v>179742</v>
      </c>
      <c r="T39" s="150">
        <v>1.3077852153667056</v>
      </c>
      <c r="X39" s="187">
        <v>204110.93300000014</v>
      </c>
      <c r="Y39" s="146">
        <v>1.6886817662360714</v>
      </c>
      <c r="AA39" s="135">
        <v>324980.914</v>
      </c>
      <c r="AC39" s="135">
        <v>120869.98099999985</v>
      </c>
      <c r="AG39" s="135">
        <v>173478</v>
      </c>
      <c r="AI39" s="135">
        <v>89129</v>
      </c>
      <c r="AM39" s="187">
        <v>84349</v>
      </c>
      <c r="AN39" s="150">
        <v>0.9463698683930034</v>
      </c>
      <c r="AP39" s="187">
        <v>139759.34399999978</v>
      </c>
      <c r="AQ39" s="146">
        <v>28.134070668462034</v>
      </c>
      <c r="AS39" s="135">
        <v>144726.96299999996</v>
      </c>
      <c r="AU39" s="135">
        <v>4967.619000000181</v>
      </c>
      <c r="AY39" s="135">
        <v>143704</v>
      </c>
      <c r="BA39" s="135">
        <v>48311</v>
      </c>
      <c r="BE39" s="187">
        <v>95393</v>
      </c>
      <c r="BF39" s="150">
        <v>1.9745606590631533</v>
      </c>
    </row>
    <row r="40" spans="4:58" ht="12.75">
      <c r="D40" s="189"/>
      <c r="E40" s="145"/>
      <c r="S40" s="189"/>
      <c r="T40" s="145"/>
      <c r="X40" s="189"/>
      <c r="Y40" s="145"/>
      <c r="AM40" s="189"/>
      <c r="AN40" s="145"/>
      <c r="AP40" s="189"/>
      <c r="AQ40" s="145"/>
      <c r="BE40" s="189"/>
      <c r="BF40" s="145"/>
    </row>
    <row r="41" spans="1:58" ht="12.75">
      <c r="A41" s="135" t="s">
        <v>103</v>
      </c>
      <c r="D41" s="190">
        <v>18783</v>
      </c>
      <c r="E41" s="191">
        <v>-1</v>
      </c>
      <c r="G41" s="148">
        <v>0</v>
      </c>
      <c r="I41" s="148">
        <v>-18783</v>
      </c>
      <c r="M41" s="148">
        <v>0</v>
      </c>
      <c r="O41" s="148">
        <v>-27752</v>
      </c>
      <c r="S41" s="190">
        <v>27752</v>
      </c>
      <c r="T41" s="147">
        <v>0</v>
      </c>
      <c r="X41" s="190">
        <v>0</v>
      </c>
      <c r="Y41" s="191">
        <v>0</v>
      </c>
      <c r="AA41" s="148">
        <v>0</v>
      </c>
      <c r="AC41" s="148">
        <v>0</v>
      </c>
      <c r="AG41" s="148">
        <v>0</v>
      </c>
      <c r="AI41" s="148">
        <v>0</v>
      </c>
      <c r="AM41" s="190">
        <v>0</v>
      </c>
      <c r="AN41" s="147">
        <v>0</v>
      </c>
      <c r="AP41" s="190">
        <v>18783</v>
      </c>
      <c r="AQ41" s="191">
        <v>-1</v>
      </c>
      <c r="AS41" s="148">
        <v>0</v>
      </c>
      <c r="AU41" s="148">
        <v>-18783</v>
      </c>
      <c r="AY41" s="148">
        <v>0</v>
      </c>
      <c r="BA41" s="148">
        <v>-27752</v>
      </c>
      <c r="BE41" s="190">
        <v>27752</v>
      </c>
      <c r="BF41" s="147">
        <v>0</v>
      </c>
    </row>
    <row r="42" spans="4:58" ht="6" customHeight="1">
      <c r="D42" s="187"/>
      <c r="E42" s="146"/>
      <c r="G42" s="136"/>
      <c r="I42" s="136"/>
      <c r="M42" s="136"/>
      <c r="O42" s="136"/>
      <c r="S42" s="187"/>
      <c r="T42" s="150"/>
      <c r="X42" s="187"/>
      <c r="Y42" s="146"/>
      <c r="AA42" s="136"/>
      <c r="AC42" s="136"/>
      <c r="AG42" s="136"/>
      <c r="AI42" s="136"/>
      <c r="AM42" s="187"/>
      <c r="AN42" s="150"/>
      <c r="AP42" s="187"/>
      <c r="AQ42" s="146"/>
      <c r="AS42" s="136"/>
      <c r="AU42" s="136"/>
      <c r="AY42" s="136"/>
      <c r="BA42" s="136"/>
      <c r="BE42" s="187"/>
      <c r="BF42" s="150"/>
    </row>
    <row r="43" spans="1:58" ht="12.75">
      <c r="A43" s="192" t="s">
        <v>104</v>
      </c>
      <c r="D43" s="187"/>
      <c r="E43" s="146"/>
      <c r="G43" s="135">
        <v>469707.877</v>
      </c>
      <c r="I43" s="135">
        <v>107054.6</v>
      </c>
      <c r="M43" s="135">
        <v>317182</v>
      </c>
      <c r="O43" s="135">
        <v>109688</v>
      </c>
      <c r="S43" s="187">
        <v>207494</v>
      </c>
      <c r="T43" s="150">
        <v>1.8916745678652178</v>
      </c>
      <c r="X43" s="187"/>
      <c r="Y43" s="146"/>
      <c r="AA43" s="135">
        <v>324980.914</v>
      </c>
      <c r="AC43" s="135">
        <v>120869.98099999985</v>
      </c>
      <c r="AG43" s="135">
        <v>173478</v>
      </c>
      <c r="AI43" s="135">
        <v>89129</v>
      </c>
      <c r="AM43" s="187">
        <v>84349</v>
      </c>
      <c r="AN43" s="150">
        <v>0.9463698683930034</v>
      </c>
      <c r="AP43" s="187"/>
      <c r="AQ43" s="146"/>
      <c r="AS43" s="135">
        <v>144726.96299999996</v>
      </c>
      <c r="AU43" s="135">
        <v>-13815.38099999982</v>
      </c>
      <c r="AY43" s="135">
        <v>143704</v>
      </c>
      <c r="BA43" s="135">
        <v>20559</v>
      </c>
      <c r="BE43" s="187">
        <v>123145</v>
      </c>
      <c r="BF43" s="150">
        <v>5.9898341359015514</v>
      </c>
    </row>
    <row r="44" spans="1:58" ht="4.5" customHeight="1">
      <c r="A44" s="192"/>
      <c r="D44" s="187"/>
      <c r="E44" s="146"/>
      <c r="S44" s="187"/>
      <c r="T44" s="150"/>
      <c r="X44" s="187"/>
      <c r="Y44" s="146"/>
      <c r="AM44" s="187"/>
      <c r="AN44" s="150"/>
      <c r="AP44" s="187"/>
      <c r="AQ44" s="146"/>
      <c r="BE44" s="187"/>
      <c r="BF44" s="150"/>
    </row>
    <row r="45" spans="1:58" ht="12.75">
      <c r="A45" s="135" t="s">
        <v>22</v>
      </c>
      <c r="D45" s="187">
        <v>-139354</v>
      </c>
      <c r="E45" s="146">
        <v>-13.501986241643252</v>
      </c>
      <c r="G45" s="135">
        <v>-129033</v>
      </c>
      <c r="I45" s="135">
        <v>10321</v>
      </c>
      <c r="M45" s="135">
        <v>-92374</v>
      </c>
      <c r="O45" s="135">
        <v>7868</v>
      </c>
      <c r="S45" s="187">
        <v>-100242</v>
      </c>
      <c r="T45" s="150">
        <v>-12.740467717336045</v>
      </c>
      <c r="X45" s="187">
        <v>-108607</v>
      </c>
      <c r="Y45" s="146" t="e">
        <v>#DIV/0!</v>
      </c>
      <c r="AA45" s="135">
        <v>-108607</v>
      </c>
      <c r="AC45" s="135">
        <v>0</v>
      </c>
      <c r="AG45" s="135">
        <v>-60717</v>
      </c>
      <c r="AI45" s="135">
        <v>0</v>
      </c>
      <c r="AM45" s="187">
        <v>-60717</v>
      </c>
      <c r="AN45" s="150" t="e">
        <v>#DIV/0!</v>
      </c>
      <c r="AP45" s="187">
        <v>-20426</v>
      </c>
      <c r="AQ45" s="146" t="e">
        <v>#DIV/0!</v>
      </c>
      <c r="AS45" s="135">
        <v>-20426</v>
      </c>
      <c r="AU45" s="136"/>
      <c r="AY45" s="136">
        <v>-31657</v>
      </c>
      <c r="BA45" s="135">
        <v>7868</v>
      </c>
      <c r="BE45" s="187">
        <v>-39525</v>
      </c>
      <c r="BF45" s="150">
        <v>-5.023512963904423</v>
      </c>
    </row>
    <row r="46" spans="1:58" ht="12.75">
      <c r="A46" s="135" t="s">
        <v>23</v>
      </c>
      <c r="D46" s="187">
        <v>-19</v>
      </c>
      <c r="E46" s="146">
        <v>0.6785714285714286</v>
      </c>
      <c r="G46" s="135">
        <v>-47</v>
      </c>
      <c r="I46" s="135">
        <v>-28</v>
      </c>
      <c r="M46" s="135">
        <v>0</v>
      </c>
      <c r="O46" s="135">
        <v>0</v>
      </c>
      <c r="S46" s="187">
        <v>0</v>
      </c>
      <c r="T46" s="150">
        <v>0</v>
      </c>
      <c r="X46" s="187">
        <v>0</v>
      </c>
      <c r="Y46" s="146">
        <v>0</v>
      </c>
      <c r="AA46" s="135">
        <v>0</v>
      </c>
      <c r="AC46" s="135">
        <v>0</v>
      </c>
      <c r="AG46" s="135">
        <v>0</v>
      </c>
      <c r="AI46" s="135">
        <v>0</v>
      </c>
      <c r="AM46" s="187">
        <v>0</v>
      </c>
      <c r="AN46" s="150">
        <v>0</v>
      </c>
      <c r="AP46" s="187">
        <v>-47</v>
      </c>
      <c r="AQ46" s="146" t="e">
        <v>#DIV/0!</v>
      </c>
      <c r="AS46" s="135">
        <v>-47</v>
      </c>
      <c r="AU46" s="135">
        <v>0</v>
      </c>
      <c r="AY46" s="136">
        <v>0</v>
      </c>
      <c r="BA46" s="135">
        <v>0</v>
      </c>
      <c r="BE46" s="187">
        <v>0</v>
      </c>
      <c r="BF46" s="150">
        <v>0</v>
      </c>
    </row>
    <row r="47" spans="4:58" ht="3.75" customHeight="1">
      <c r="D47" s="188"/>
      <c r="E47" s="149"/>
      <c r="G47" s="148"/>
      <c r="I47" s="148"/>
      <c r="J47" s="148"/>
      <c r="K47" s="148"/>
      <c r="M47" s="148"/>
      <c r="O47" s="148"/>
      <c r="Q47" s="148"/>
      <c r="S47" s="188"/>
      <c r="T47" s="149"/>
      <c r="X47" s="188"/>
      <c r="Y47" s="149"/>
      <c r="AA47" s="148"/>
      <c r="AC47" s="148"/>
      <c r="AD47" s="148"/>
      <c r="AE47" s="148"/>
      <c r="AG47" s="148"/>
      <c r="AI47" s="148"/>
      <c r="AK47" s="148"/>
      <c r="AM47" s="188"/>
      <c r="AN47" s="149"/>
      <c r="AP47" s="188"/>
      <c r="AQ47" s="149"/>
      <c r="AS47" s="148"/>
      <c r="AU47" s="148"/>
      <c r="AV47" s="148"/>
      <c r="AW47" s="148"/>
      <c r="AY47" s="148"/>
      <c r="BA47" s="148"/>
      <c r="BC47" s="148"/>
      <c r="BE47" s="188"/>
      <c r="BF47" s="149"/>
    </row>
    <row r="48" spans="4:58" ht="7.5" customHeight="1">
      <c r="D48" s="189"/>
      <c r="E48" s="145"/>
      <c r="S48" s="189"/>
      <c r="T48" s="145"/>
      <c r="X48" s="189"/>
      <c r="Y48" s="145"/>
      <c r="AM48" s="189"/>
      <c r="AN48" s="145"/>
      <c r="AP48" s="189"/>
      <c r="AQ48" s="145"/>
      <c r="BE48" s="189"/>
      <c r="BF48" s="145"/>
    </row>
    <row r="49" spans="1:58" ht="21" customHeight="1">
      <c r="A49" s="135" t="s">
        <v>105</v>
      </c>
      <c r="D49" s="187">
        <v>223280.27699999989</v>
      </c>
      <c r="E49" s="146">
        <v>1.9027255521203648</v>
      </c>
      <c r="G49" s="135">
        <v>340627.877</v>
      </c>
      <c r="I49" s="135">
        <v>117347.6</v>
      </c>
      <c r="M49" s="135">
        <v>224808</v>
      </c>
      <c r="O49" s="135">
        <v>117556</v>
      </c>
      <c r="S49" s="187">
        <v>107252</v>
      </c>
      <c r="T49" s="150">
        <v>0.9123481574738848</v>
      </c>
      <c r="X49" s="187">
        <v>95503.93300000014</v>
      </c>
      <c r="Y49" s="146">
        <v>0.7901377348607365</v>
      </c>
      <c r="AA49" s="135">
        <v>216373.914</v>
      </c>
      <c r="AC49" s="135">
        <v>120869.98099999985</v>
      </c>
      <c r="AG49" s="135">
        <v>112761</v>
      </c>
      <c r="AI49" s="135">
        <v>89129</v>
      </c>
      <c r="AM49" s="187">
        <v>23632</v>
      </c>
      <c r="AN49" s="150">
        <v>0.26514378036329367</v>
      </c>
      <c r="AP49" s="187">
        <v>138069.34399999978</v>
      </c>
      <c r="AQ49" s="146">
        <v>-9.99388608971418</v>
      </c>
      <c r="AS49" s="135">
        <v>124253.96299999996</v>
      </c>
      <c r="AU49" s="135">
        <v>-13815.38099999982</v>
      </c>
      <c r="AY49" s="135">
        <v>112047</v>
      </c>
      <c r="BA49" s="135">
        <v>28427</v>
      </c>
      <c r="BE49" s="187">
        <v>83620</v>
      </c>
      <c r="BF49" s="150">
        <v>2.9415696345024096</v>
      </c>
    </row>
    <row r="50" spans="4:58" ht="6" customHeight="1">
      <c r="D50" s="189"/>
      <c r="E50" s="145"/>
      <c r="S50" s="189"/>
      <c r="T50" s="145"/>
      <c r="X50" s="189"/>
      <c r="Y50" s="145"/>
      <c r="AM50" s="189"/>
      <c r="AN50" s="145"/>
      <c r="AP50" s="189"/>
      <c r="AQ50" s="145"/>
      <c r="BE50" s="189"/>
      <c r="BF50" s="145"/>
    </row>
    <row r="51" spans="4:58" ht="6" customHeight="1">
      <c r="D51" s="189"/>
      <c r="E51" s="145"/>
      <c r="S51" s="189"/>
      <c r="T51" s="145"/>
      <c r="X51" s="189"/>
      <c r="Y51" s="145"/>
      <c r="AM51" s="189"/>
      <c r="AN51" s="145"/>
      <c r="AP51" s="189"/>
      <c r="AQ51" s="145"/>
      <c r="BE51" s="189"/>
      <c r="BF51" s="145"/>
    </row>
    <row r="52" spans="1:58" ht="12.75">
      <c r="A52" s="135" t="s">
        <v>106</v>
      </c>
      <c r="D52" s="187">
        <v>-30145</v>
      </c>
      <c r="E52" s="146">
        <v>0.47153873828778803</v>
      </c>
      <c r="G52" s="135">
        <v>-94074</v>
      </c>
      <c r="I52" s="135">
        <v>-63929</v>
      </c>
      <c r="M52" s="135">
        <v>-56202</v>
      </c>
      <c r="O52" s="135">
        <v>-58778</v>
      </c>
      <c r="S52" s="187">
        <v>2576</v>
      </c>
      <c r="T52" s="150">
        <v>-0.04382592126305761</v>
      </c>
      <c r="X52" s="187">
        <v>730</v>
      </c>
      <c r="Y52" s="146">
        <v>-0.02167458432304038</v>
      </c>
      <c r="AA52" s="135">
        <v>-32950</v>
      </c>
      <c r="AC52" s="135">
        <v>-33680</v>
      </c>
      <c r="AG52" s="135">
        <v>-28190.25</v>
      </c>
      <c r="AI52" s="135">
        <v>-28297</v>
      </c>
      <c r="AM52" s="187">
        <v>106.75</v>
      </c>
      <c r="AN52" s="150">
        <v>-0.003772484715694243</v>
      </c>
      <c r="AP52" s="187">
        <v>-30875</v>
      </c>
      <c r="AQ52" s="146">
        <v>1.0206948990049258</v>
      </c>
      <c r="AS52" s="135">
        <v>-61124</v>
      </c>
      <c r="AU52" s="148">
        <v>-30249</v>
      </c>
      <c r="AY52" s="136">
        <v>-28011.75</v>
      </c>
      <c r="BA52" s="135">
        <v>-30481</v>
      </c>
      <c r="BE52" s="187">
        <v>2469.25</v>
      </c>
      <c r="BF52" s="150">
        <v>-0.08100948131622979</v>
      </c>
    </row>
    <row r="53" spans="4:58" ht="12.75">
      <c r="D53" s="188"/>
      <c r="E53" s="149"/>
      <c r="G53" s="148"/>
      <c r="I53" s="148"/>
      <c r="J53" s="148"/>
      <c r="K53" s="148"/>
      <c r="M53" s="148"/>
      <c r="O53" s="148"/>
      <c r="Q53" s="148"/>
      <c r="S53" s="188"/>
      <c r="T53" s="149"/>
      <c r="X53" s="188"/>
      <c r="Y53" s="149"/>
      <c r="AA53" s="148"/>
      <c r="AC53" s="148"/>
      <c r="AD53" s="148"/>
      <c r="AE53" s="148"/>
      <c r="AG53" s="148"/>
      <c r="AI53" s="148"/>
      <c r="AK53" s="148"/>
      <c r="AM53" s="188"/>
      <c r="AN53" s="149"/>
      <c r="AP53" s="188"/>
      <c r="AQ53" s="149"/>
      <c r="AS53" s="148"/>
      <c r="AU53" s="148"/>
      <c r="AV53" s="148"/>
      <c r="AW53" s="148"/>
      <c r="AY53" s="148"/>
      <c r="BA53" s="148"/>
      <c r="BC53" s="148"/>
      <c r="BE53" s="188"/>
      <c r="BF53" s="149"/>
    </row>
    <row r="54" spans="4:58" ht="7.5" customHeight="1">
      <c r="D54" s="189"/>
      <c r="E54" s="145"/>
      <c r="S54" s="189"/>
      <c r="T54" s="145"/>
      <c r="X54" s="189"/>
      <c r="Y54" s="145"/>
      <c r="AM54" s="189"/>
      <c r="AN54" s="145"/>
      <c r="AP54" s="189"/>
      <c r="AQ54" s="145"/>
      <c r="BE54" s="189"/>
      <c r="BF54" s="145"/>
    </row>
    <row r="55" spans="1:58" ht="12.75">
      <c r="A55" s="135" t="s">
        <v>107</v>
      </c>
      <c r="D55" s="189"/>
      <c r="E55" s="145"/>
      <c r="S55" s="189"/>
      <c r="T55" s="145"/>
      <c r="X55" s="189"/>
      <c r="Y55" s="145"/>
      <c r="AM55" s="189"/>
      <c r="AN55" s="145"/>
      <c r="AP55" s="189"/>
      <c r="AQ55" s="145"/>
      <c r="BE55" s="189"/>
      <c r="BF55" s="145"/>
    </row>
    <row r="56" spans="1:58" ht="12.75">
      <c r="A56" s="135" t="s">
        <v>108</v>
      </c>
      <c r="D56" s="187">
        <v>193135.27699999989</v>
      </c>
      <c r="E56" s="146">
        <v>3.615506153287423</v>
      </c>
      <c r="G56" s="135">
        <v>246553.87699999998</v>
      </c>
      <c r="I56" s="135">
        <v>53418.60000000009</v>
      </c>
      <c r="M56" s="135">
        <v>168606</v>
      </c>
      <c r="O56" s="135">
        <v>58778</v>
      </c>
      <c r="S56" s="187">
        <v>109828</v>
      </c>
      <c r="T56" s="150">
        <v>1.8685222362108271</v>
      </c>
      <c r="U56" s="135" t="s">
        <v>82</v>
      </c>
      <c r="X56" s="187">
        <v>62433.003</v>
      </c>
      <c r="Y56" s="146">
        <v>1.588221902823709</v>
      </c>
      <c r="AA56" s="135">
        <v>101743.003</v>
      </c>
      <c r="AC56" s="135">
        <v>39310</v>
      </c>
      <c r="AG56" s="135">
        <v>140951.25</v>
      </c>
      <c r="AI56" s="135">
        <v>28296</v>
      </c>
      <c r="AM56" s="187">
        <v>112655.25</v>
      </c>
      <c r="AN56" s="150">
        <v>3.9813136132315523</v>
      </c>
      <c r="AP56" s="187">
        <v>107194.34399999978</v>
      </c>
      <c r="AQ56" s="146">
        <v>-2.4326755889297575</v>
      </c>
      <c r="AS56" s="135">
        <v>63129.96299999996</v>
      </c>
      <c r="AU56" s="135">
        <v>-44064.38099999982</v>
      </c>
      <c r="AY56" s="135">
        <v>84035.25</v>
      </c>
      <c r="BA56" s="135">
        <v>-2054</v>
      </c>
      <c r="BE56" s="187">
        <v>86089.25</v>
      </c>
      <c r="BF56" s="150">
        <v>-41.912974683544306</v>
      </c>
    </row>
    <row r="57" spans="4:58" ht="12.75">
      <c r="D57" s="193"/>
      <c r="E57" s="149"/>
      <c r="S57" s="193"/>
      <c r="T57" s="149"/>
      <c r="X57" s="193"/>
      <c r="Y57" s="149"/>
      <c r="AM57" s="193"/>
      <c r="AN57" s="149"/>
      <c r="AP57" s="193"/>
      <c r="AQ57" s="149"/>
      <c r="BE57" s="193"/>
      <c r="BF57" s="149"/>
    </row>
    <row r="58" spans="1:58" ht="12.75">
      <c r="A58" s="135" t="s">
        <v>109</v>
      </c>
      <c r="D58" s="194"/>
      <c r="E58" s="195"/>
      <c r="G58" s="135">
        <v>247457</v>
      </c>
      <c r="I58" s="135">
        <v>223127</v>
      </c>
      <c r="M58" s="135">
        <v>131681</v>
      </c>
      <c r="O58" s="135">
        <v>101992</v>
      </c>
      <c r="T58" s="152"/>
      <c r="X58" s="194"/>
      <c r="Y58" s="195"/>
      <c r="AA58" s="135">
        <v>247456.741</v>
      </c>
      <c r="AC58" s="135">
        <v>223127</v>
      </c>
      <c r="AG58" s="135">
        <v>131681</v>
      </c>
      <c r="AI58" s="135">
        <v>101992</v>
      </c>
      <c r="AN58" s="152"/>
      <c r="AP58" s="194"/>
      <c r="AQ58" s="195"/>
      <c r="BF58" s="152"/>
    </row>
    <row r="59" spans="5:58" ht="7.5" customHeight="1">
      <c r="E59" s="195"/>
      <c r="G59" s="148"/>
      <c r="I59" s="148"/>
      <c r="J59" s="148"/>
      <c r="K59" s="148"/>
      <c r="M59" s="148"/>
      <c r="O59" s="148"/>
      <c r="Q59" s="148"/>
      <c r="S59" s="136"/>
      <c r="T59" s="195"/>
      <c r="Y59" s="195"/>
      <c r="AA59" s="148"/>
      <c r="AC59" s="148"/>
      <c r="AD59" s="148"/>
      <c r="AE59" s="148"/>
      <c r="AG59" s="148"/>
      <c r="AI59" s="148"/>
      <c r="AK59" s="148"/>
      <c r="AM59" s="136"/>
      <c r="AN59" s="195"/>
      <c r="AQ59" s="195"/>
      <c r="AS59" s="148"/>
      <c r="AU59" s="148"/>
      <c r="AV59" s="148"/>
      <c r="AW59" s="148"/>
      <c r="AY59" s="148"/>
      <c r="BA59" s="148"/>
      <c r="BC59" s="148"/>
      <c r="BE59" s="136"/>
      <c r="BF59" s="195"/>
    </row>
    <row r="60" spans="5:58" ht="7.5" customHeight="1">
      <c r="E60" s="195"/>
      <c r="T60" s="152"/>
      <c r="Y60" s="195"/>
      <c r="AN60" s="152"/>
      <c r="AQ60" s="195"/>
      <c r="BF60" s="152"/>
    </row>
    <row r="61" spans="1:58" ht="12.75">
      <c r="A61" s="135" t="s">
        <v>110</v>
      </c>
      <c r="E61" s="195"/>
      <c r="G61" s="135">
        <v>494010.877</v>
      </c>
      <c r="I61" s="135">
        <v>276545.6</v>
      </c>
      <c r="M61" s="135">
        <v>300287</v>
      </c>
      <c r="O61" s="135">
        <v>160770</v>
      </c>
      <c r="S61" s="136"/>
      <c r="T61" s="195"/>
      <c r="Y61" s="195"/>
      <c r="AA61" s="135">
        <v>349199.744</v>
      </c>
      <c r="AC61" s="135">
        <v>262437</v>
      </c>
      <c r="AG61" s="135">
        <v>180995</v>
      </c>
      <c r="AI61" s="135">
        <v>130288</v>
      </c>
      <c r="AM61" s="136"/>
      <c r="AN61" s="195"/>
      <c r="AQ61" s="195"/>
      <c r="AS61" s="135">
        <v>63129.96299999996</v>
      </c>
      <c r="AU61" s="135">
        <v>-44064.38099999982</v>
      </c>
      <c r="AY61" s="135">
        <v>84035.25</v>
      </c>
      <c r="BA61" s="135">
        <v>-2054</v>
      </c>
      <c r="BE61" s="136"/>
      <c r="BF61" s="195"/>
    </row>
    <row r="62" spans="4:58" ht="12.75">
      <c r="D62" s="160"/>
      <c r="E62" s="195"/>
      <c r="S62" s="136"/>
      <c r="T62" s="195"/>
      <c r="X62" s="160"/>
      <c r="Y62" s="195"/>
      <c r="AM62" s="136"/>
      <c r="AN62" s="195"/>
      <c r="AP62" s="160"/>
      <c r="AQ62" s="195"/>
      <c r="BE62" s="136"/>
      <c r="BF62" s="195"/>
    </row>
    <row r="63" spans="1:58" ht="6.75" customHeight="1" hidden="1">
      <c r="A63"/>
      <c r="D63" s="160"/>
      <c r="E63" s="195"/>
      <c r="G63" s="196"/>
      <c r="H63"/>
      <c r="I63"/>
      <c r="J63"/>
      <c r="K63"/>
      <c r="O63"/>
      <c r="P63" s="197"/>
      <c r="Q63"/>
      <c r="S63" s="160"/>
      <c r="T63" s="195"/>
      <c r="X63" s="160"/>
      <c r="Y63" s="195"/>
      <c r="AA63" s="196"/>
      <c r="AB63"/>
      <c r="AC63"/>
      <c r="AD63"/>
      <c r="AE63"/>
      <c r="AI63"/>
      <c r="AJ63" s="197"/>
      <c r="AK63"/>
      <c r="AM63" s="160"/>
      <c r="AN63" s="195"/>
      <c r="AP63" s="160"/>
      <c r="AQ63" s="195"/>
      <c r="AS63" s="196"/>
      <c r="AT63"/>
      <c r="AU63"/>
      <c r="AV63"/>
      <c r="AW63"/>
      <c r="BA63"/>
      <c r="BB63" s="197"/>
      <c r="BC63"/>
      <c r="BE63" s="160"/>
      <c r="BF63" s="195"/>
    </row>
    <row r="64" spans="1:58" ht="12.75">
      <c r="A64" s="135" t="s">
        <v>128</v>
      </c>
      <c r="D64" s="198"/>
      <c r="E64" s="195"/>
      <c r="G64" s="135">
        <v>-56101</v>
      </c>
      <c r="I64" s="135">
        <v>-29089</v>
      </c>
      <c r="M64" s="135">
        <v>-56101</v>
      </c>
      <c r="O64" s="135">
        <v>-29089</v>
      </c>
      <c r="S64" s="198"/>
      <c r="T64" s="195"/>
      <c r="X64" s="198"/>
      <c r="Y64" s="195"/>
      <c r="AA64" s="135">
        <v>0</v>
      </c>
      <c r="AC64" s="135">
        <v>0</v>
      </c>
      <c r="AG64" s="135">
        <v>0</v>
      </c>
      <c r="AI64" s="135">
        <v>0</v>
      </c>
      <c r="AM64" s="198"/>
      <c r="AN64" s="195"/>
      <c r="AP64" s="198"/>
      <c r="AQ64" s="195"/>
      <c r="AS64" s="135">
        <v>0</v>
      </c>
      <c r="AU64" s="135">
        <v>0</v>
      </c>
      <c r="AY64" s="135">
        <v>3180</v>
      </c>
      <c r="BA64" s="135">
        <v>0</v>
      </c>
      <c r="BE64" s="198"/>
      <c r="BF64" s="195"/>
    </row>
    <row r="65" spans="4:58" ht="7.5" customHeight="1">
      <c r="D65" s="160"/>
      <c r="E65" s="195"/>
      <c r="G65" s="148"/>
      <c r="I65" s="148"/>
      <c r="J65" s="148"/>
      <c r="K65" s="148"/>
      <c r="M65" s="148"/>
      <c r="O65" s="148"/>
      <c r="Q65" s="148"/>
      <c r="S65" s="160"/>
      <c r="T65" s="195"/>
      <c r="X65" s="160"/>
      <c r="Y65" s="195"/>
      <c r="AA65" s="148"/>
      <c r="AC65" s="148"/>
      <c r="AD65" s="148"/>
      <c r="AE65" s="148"/>
      <c r="AG65" s="148"/>
      <c r="AI65" s="148"/>
      <c r="AK65" s="148"/>
      <c r="AM65" s="160"/>
      <c r="AN65" s="195"/>
      <c r="AP65" s="160"/>
      <c r="AQ65" s="195"/>
      <c r="AS65" s="148"/>
      <c r="AU65" s="148"/>
      <c r="AV65" s="148"/>
      <c r="AW65" s="148"/>
      <c r="AY65" s="148"/>
      <c r="BA65" s="148"/>
      <c r="BC65" s="148"/>
      <c r="BE65" s="160"/>
      <c r="BF65" s="195"/>
    </row>
    <row r="66" spans="4:58" ht="7.5" customHeight="1">
      <c r="D66" s="160"/>
      <c r="E66" s="195"/>
      <c r="S66" s="136"/>
      <c r="T66" s="195"/>
      <c r="X66" s="160"/>
      <c r="Y66" s="195"/>
      <c r="AM66" s="136"/>
      <c r="AN66" s="195"/>
      <c r="AP66" s="160"/>
      <c r="AQ66" s="195"/>
      <c r="BE66" s="136"/>
      <c r="BF66" s="195"/>
    </row>
    <row r="67" spans="1:58" ht="12.75">
      <c r="A67" s="135" t="s">
        <v>111</v>
      </c>
      <c r="D67" s="160"/>
      <c r="E67" s="195"/>
      <c r="G67" s="135">
        <v>437909.877</v>
      </c>
      <c r="I67" s="135">
        <v>247456.6</v>
      </c>
      <c r="M67" s="135">
        <v>244186</v>
      </c>
      <c r="O67" s="135">
        <v>131681</v>
      </c>
      <c r="S67" s="136"/>
      <c r="T67" s="195"/>
      <c r="X67" s="160"/>
      <c r="Y67" s="195"/>
      <c r="AA67" s="135">
        <v>349199.744</v>
      </c>
      <c r="AC67" s="135">
        <v>262437</v>
      </c>
      <c r="AG67" s="135">
        <v>180995</v>
      </c>
      <c r="AI67" s="135">
        <v>130288</v>
      </c>
      <c r="AM67" s="136"/>
      <c r="AN67" s="195"/>
      <c r="AP67" s="160"/>
      <c r="AQ67" s="195"/>
      <c r="AS67" s="135">
        <v>63129.96299999996</v>
      </c>
      <c r="AU67" s="135">
        <v>-44064.38099999982</v>
      </c>
      <c r="AY67" s="135">
        <v>87215.25</v>
      </c>
      <c r="BA67" s="135">
        <v>-2054</v>
      </c>
      <c r="BE67" s="136"/>
      <c r="BF67" s="195"/>
    </row>
    <row r="68" spans="4:58" ht="7.5" customHeight="1" thickBot="1">
      <c r="D68" s="160"/>
      <c r="E68" s="195"/>
      <c r="G68" s="151"/>
      <c r="I68" s="151"/>
      <c r="J68" s="151"/>
      <c r="K68" s="151"/>
      <c r="M68" s="151"/>
      <c r="O68" s="151"/>
      <c r="Q68" s="151"/>
      <c r="S68" s="136"/>
      <c r="T68" s="195"/>
      <c r="X68" s="160"/>
      <c r="Y68" s="195"/>
      <c r="AA68" s="151"/>
      <c r="AC68" s="151"/>
      <c r="AD68" s="151"/>
      <c r="AE68" s="151"/>
      <c r="AG68" s="151"/>
      <c r="AI68" s="151"/>
      <c r="AK68" s="151"/>
      <c r="AM68" s="136"/>
      <c r="AN68" s="195"/>
      <c r="AP68" s="160"/>
      <c r="AQ68" s="195"/>
      <c r="AS68" s="151"/>
      <c r="AU68" s="151"/>
      <c r="AV68" s="151"/>
      <c r="AW68" s="151"/>
      <c r="AY68" s="151"/>
      <c r="BA68" s="151"/>
      <c r="BC68" s="151"/>
      <c r="BE68" s="136"/>
      <c r="BF68" s="195"/>
    </row>
    <row r="69" spans="4:58" ht="10.5" customHeight="1" hidden="1">
      <c r="D69" s="160"/>
      <c r="E69" s="195"/>
      <c r="S69" s="136"/>
      <c r="T69" s="195"/>
      <c r="X69" s="160"/>
      <c r="Y69" s="195"/>
      <c r="AM69" s="136"/>
      <c r="AN69" s="195"/>
      <c r="AP69" s="160"/>
      <c r="AQ69" s="195"/>
      <c r="BE69" s="136"/>
      <c r="BF69" s="195"/>
    </row>
    <row r="70" spans="4:58" ht="13.5" hidden="1" thickTop="1">
      <c r="D70" s="160"/>
      <c r="E70" s="195"/>
      <c r="M70" s="136"/>
      <c r="N70" s="136"/>
      <c r="S70" s="136"/>
      <c r="T70" s="195"/>
      <c r="X70" s="160"/>
      <c r="Y70" s="195"/>
      <c r="AG70" s="136"/>
      <c r="AH70" s="136"/>
      <c r="AM70" s="136"/>
      <c r="AN70" s="195"/>
      <c r="AP70" s="160"/>
      <c r="AQ70" s="195"/>
      <c r="AY70" s="136"/>
      <c r="AZ70" s="136"/>
      <c r="BE70" s="136"/>
      <c r="BF70" s="195"/>
    </row>
    <row r="71" spans="1:58" ht="24" customHeight="1" thickTop="1">
      <c r="A71" s="135" t="s">
        <v>112</v>
      </c>
      <c r="D71" s="199"/>
      <c r="E71" s="199"/>
      <c r="G71" s="152">
        <v>59.01677890938032</v>
      </c>
      <c r="H71" s="152"/>
      <c r="I71" s="152">
        <v>20.331513079642498</v>
      </c>
      <c r="J71" s="152"/>
      <c r="K71" s="152"/>
      <c r="L71" s="152"/>
      <c r="M71" s="152">
        <v>38.94996542828458</v>
      </c>
      <c r="N71" s="195"/>
      <c r="O71" s="152">
        <v>20.36762022904986</v>
      </c>
      <c r="Q71" s="136"/>
      <c r="S71" s="136"/>
      <c r="T71" s="195"/>
      <c r="X71" s="199"/>
      <c r="Y71" s="199"/>
      <c r="AA71" s="152">
        <v>37.48868648136522</v>
      </c>
      <c r="AB71" s="152"/>
      <c r="AC71" s="152">
        <v>20.94179789883544</v>
      </c>
      <c r="AD71" s="152"/>
      <c r="AE71" s="152"/>
      <c r="AF71" s="152"/>
      <c r="AG71" s="152">
        <v>19.536836479859694</v>
      </c>
      <c r="AH71" s="195"/>
      <c r="AI71" s="152">
        <v>15.442390984783113</v>
      </c>
      <c r="AK71" s="136"/>
      <c r="AM71" s="136"/>
      <c r="AN71" s="195"/>
      <c r="AP71" s="199"/>
      <c r="AQ71" s="199"/>
      <c r="AS71" s="152">
        <v>21.528092321907096</v>
      </c>
      <c r="AT71" s="152"/>
      <c r="AU71" s="152">
        <v>-2.39363711976476</v>
      </c>
      <c r="AV71" s="152"/>
      <c r="AW71" s="152"/>
      <c r="AX71" s="152"/>
      <c r="AY71" s="152">
        <v>19.413128580798062</v>
      </c>
      <c r="AZ71" s="195"/>
      <c r="BA71" s="152">
        <v>4.925229525233776</v>
      </c>
      <c r="BC71" s="136"/>
      <c r="BE71" s="136"/>
      <c r="BF71" s="195"/>
    </row>
    <row r="72" spans="7:58" ht="3.75" customHeight="1" thickBot="1">
      <c r="G72" s="151"/>
      <c r="I72" s="151"/>
      <c r="J72" s="151"/>
      <c r="K72" s="151"/>
      <c r="M72" s="151"/>
      <c r="N72" s="136"/>
      <c r="O72" s="151"/>
      <c r="Q72" s="136"/>
      <c r="S72" s="136"/>
      <c r="T72" s="195"/>
      <c r="AA72" s="151"/>
      <c r="AC72" s="151"/>
      <c r="AD72" s="151"/>
      <c r="AE72" s="151"/>
      <c r="AG72" s="151"/>
      <c r="AH72" s="136"/>
      <c r="AI72" s="151"/>
      <c r="AK72" s="136"/>
      <c r="AM72" s="136"/>
      <c r="AN72" s="195"/>
      <c r="AS72" s="151"/>
      <c r="AU72" s="151"/>
      <c r="AV72" s="151"/>
      <c r="AW72" s="151"/>
      <c r="AY72" s="151"/>
      <c r="AZ72" s="136"/>
      <c r="BA72" s="151"/>
      <c r="BC72" s="136"/>
      <c r="BE72" s="136"/>
      <c r="BF72" s="195"/>
    </row>
    <row r="73" spans="13:58" ht="13.5" thickTop="1">
      <c r="M73" s="136"/>
      <c r="N73" s="136"/>
      <c r="O73" s="136"/>
      <c r="Q73" s="136"/>
      <c r="S73" s="136"/>
      <c r="T73" s="136"/>
      <c r="AG73" s="136"/>
      <c r="AH73" s="136"/>
      <c r="AI73" s="136"/>
      <c r="AK73" s="136"/>
      <c r="AM73" s="136"/>
      <c r="AN73" s="136"/>
      <c r="AY73" s="136"/>
      <c r="AZ73" s="136"/>
      <c r="BA73" s="136"/>
      <c r="BC73" s="136"/>
      <c r="BE73" s="136"/>
      <c r="BF73" s="136"/>
    </row>
    <row r="74" spans="1:58" s="205" customFormat="1" ht="12.75">
      <c r="A74" s="200"/>
      <c r="B74" s="201" t="s">
        <v>113</v>
      </c>
      <c r="C74" s="201"/>
      <c r="D74" s="202"/>
      <c r="E74" s="202"/>
      <c r="F74" s="201"/>
      <c r="G74" s="201">
        <v>577171.244</v>
      </c>
      <c r="H74" s="201"/>
      <c r="I74" s="201">
        <v>577171.013</v>
      </c>
      <c r="J74" s="201"/>
      <c r="K74" s="201"/>
      <c r="L74" s="201"/>
      <c r="M74" s="201">
        <v>577171.244</v>
      </c>
      <c r="N74" s="201"/>
      <c r="O74" s="201">
        <v>577171.013</v>
      </c>
      <c r="P74" s="203"/>
      <c r="Q74" s="201"/>
      <c r="R74" s="201"/>
      <c r="S74" s="201"/>
      <c r="T74" s="201"/>
      <c r="U74" s="204"/>
      <c r="X74" s="202"/>
      <c r="Y74" s="202"/>
      <c r="Z74" s="201"/>
      <c r="AA74" s="201">
        <v>577171.233</v>
      </c>
      <c r="AB74" s="201"/>
      <c r="AC74" s="201">
        <v>577170.984</v>
      </c>
      <c r="AD74" s="201"/>
      <c r="AE74" s="201"/>
      <c r="AF74" s="201"/>
      <c r="AG74" s="201">
        <v>577171.233</v>
      </c>
      <c r="AH74" s="201"/>
      <c r="AI74" s="201">
        <v>577170.984</v>
      </c>
      <c r="AJ74" s="203"/>
      <c r="AK74" s="201"/>
      <c r="AL74" s="201"/>
      <c r="AM74" s="201"/>
      <c r="AN74" s="201"/>
      <c r="AP74" s="202"/>
      <c r="AQ74" s="202"/>
      <c r="AR74" s="201"/>
      <c r="AS74" s="201">
        <v>577171.266</v>
      </c>
      <c r="AT74" s="201"/>
      <c r="AU74" s="201">
        <v>577171.071</v>
      </c>
      <c r="AV74" s="201"/>
      <c r="AW74" s="201"/>
      <c r="AX74" s="201"/>
      <c r="AY74" s="201">
        <v>577171.266</v>
      </c>
      <c r="AZ74" s="201"/>
      <c r="BA74" s="201">
        <v>577171.071</v>
      </c>
      <c r="BB74" s="203"/>
      <c r="BC74" s="201"/>
      <c r="BD74" s="201"/>
      <c r="BE74" s="201"/>
      <c r="BF74" s="201"/>
    </row>
    <row r="75" spans="1:58" s="205" customFormat="1" ht="12.75">
      <c r="A75" s="206"/>
      <c r="B75" s="206"/>
      <c r="C75" s="206"/>
      <c r="D75" s="207"/>
      <c r="E75" s="207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8"/>
      <c r="Q75" s="206"/>
      <c r="R75" s="206"/>
      <c r="S75" s="206"/>
      <c r="T75" s="206"/>
      <c r="U75" s="206"/>
      <c r="X75" s="207"/>
      <c r="Y75" s="207"/>
      <c r="Z75" s="206"/>
      <c r="AA75" s="206"/>
      <c r="AB75" s="206"/>
      <c r="AC75" s="206">
        <v>-3522.380999999761</v>
      </c>
      <c r="AD75" s="206"/>
      <c r="AE75" s="206"/>
      <c r="AF75" s="206"/>
      <c r="AG75" s="206"/>
      <c r="AH75" s="206"/>
      <c r="AI75" s="206"/>
      <c r="AJ75" s="208"/>
      <c r="AK75" s="206"/>
      <c r="AL75" s="206"/>
      <c r="AM75" s="206"/>
      <c r="AN75" s="206"/>
      <c r="AP75" s="207"/>
      <c r="AQ75" s="207"/>
      <c r="AR75" s="206"/>
      <c r="AS75" s="206"/>
      <c r="AT75" s="206"/>
      <c r="AU75" s="206">
        <v>-3522.380999999761</v>
      </c>
      <c r="AV75" s="206"/>
      <c r="AW75" s="206"/>
      <c r="AX75" s="206"/>
      <c r="AY75" s="206"/>
      <c r="AZ75" s="206"/>
      <c r="BA75" s="206"/>
      <c r="BB75" s="208"/>
      <c r="BC75" s="206"/>
      <c r="BD75" s="206"/>
      <c r="BE75" s="206"/>
      <c r="BF75" s="206"/>
    </row>
    <row r="76" spans="1:58" ht="12.75">
      <c r="A76" s="192"/>
      <c r="G76" s="209"/>
      <c r="I76" s="209"/>
      <c r="S76" s="136"/>
      <c r="T76" s="136"/>
      <c r="AA76" s="209"/>
      <c r="AC76" s="209"/>
      <c r="AM76" s="136"/>
      <c r="AN76" s="136"/>
      <c r="AS76" s="209"/>
      <c r="AU76" s="209"/>
      <c r="BE76" s="136"/>
      <c r="BF76" s="136"/>
    </row>
    <row r="77" spans="19:58" ht="12.75">
      <c r="S77" s="136"/>
      <c r="T77" s="136"/>
      <c r="AM77" s="136"/>
      <c r="AN77" s="136"/>
      <c r="BE77" s="136"/>
      <c r="BF77" s="136"/>
    </row>
    <row r="78" spans="7:58" ht="12.75">
      <c r="G78" s="135">
        <v>0.203315804457475</v>
      </c>
      <c r="I78" s="135">
        <v>0.20367618288171022</v>
      </c>
      <c r="S78" s="136"/>
      <c r="T78" s="136"/>
      <c r="AA78" s="135">
        <v>0.203315804457475</v>
      </c>
      <c r="AC78" s="135">
        <v>0.20367618288171022</v>
      </c>
      <c r="AM78" s="136"/>
      <c r="AN78" s="136"/>
      <c r="AS78" s="135">
        <v>0.203315804457475</v>
      </c>
      <c r="AU78" s="135">
        <v>0.20367618288171022</v>
      </c>
      <c r="BE78" s="136"/>
      <c r="BF78" s="136"/>
    </row>
    <row r="79" spans="1:58" ht="12.75">
      <c r="A79" s="135" t="s">
        <v>114</v>
      </c>
      <c r="G79" s="135">
        <v>0.2747090400615104</v>
      </c>
      <c r="I79" s="135">
        <v>-0.082018411031361</v>
      </c>
      <c r="M79" s="135">
        <v>0.2912334243431216</v>
      </c>
      <c r="O79" s="135">
        <v>-0.057246798603026776</v>
      </c>
      <c r="S79" s="136"/>
      <c r="T79" s="136"/>
      <c r="AA79" s="135">
        <v>33.41950106029919</v>
      </c>
      <c r="AC79" s="135">
        <v>0</v>
      </c>
      <c r="AG79" s="135">
        <v>34.99982706740912</v>
      </c>
      <c r="AI79" s="135">
        <v>0</v>
      </c>
      <c r="AM79" s="136"/>
      <c r="AN79" s="136"/>
      <c r="AS79" s="135">
        <v>14.11347241495008</v>
      </c>
      <c r="AU79" s="135">
        <v>0</v>
      </c>
      <c r="AY79" s="135">
        <v>22.029310248844848</v>
      </c>
      <c r="BA79" s="135">
        <v>-16.286146012295337</v>
      </c>
      <c r="BE79" s="136"/>
      <c r="BF79" s="136"/>
    </row>
    <row r="80" spans="19:58" ht="4.5" customHeight="1">
      <c r="S80" s="136"/>
      <c r="T80" s="136"/>
      <c r="AM80" s="136"/>
      <c r="AN80" s="136"/>
      <c r="BE80" s="136"/>
      <c r="BF80" s="136"/>
    </row>
    <row r="81" spans="1:58" s="211" customFormat="1" ht="12.75">
      <c r="A81" s="210"/>
      <c r="D81" s="212"/>
      <c r="E81" s="212"/>
      <c r="M81" s="213"/>
      <c r="P81" s="214"/>
      <c r="S81" s="215"/>
      <c r="T81" s="215"/>
      <c r="X81" s="212"/>
      <c r="Y81" s="212"/>
      <c r="AG81" s="213"/>
      <c r="AJ81" s="214"/>
      <c r="AM81" s="215"/>
      <c r="AN81" s="215"/>
      <c r="AP81" s="212"/>
      <c r="AQ81" s="212"/>
      <c r="AY81" s="213"/>
      <c r="BB81" s="214"/>
      <c r="BE81" s="215"/>
      <c r="BF81" s="215"/>
    </row>
    <row r="82" spans="1:58" ht="12.75">
      <c r="A82" t="s">
        <v>146</v>
      </c>
      <c r="G82" s="209"/>
      <c r="I82" s="209"/>
      <c r="M82" s="209"/>
      <c r="O82" s="209"/>
      <c r="S82" s="136"/>
      <c r="T82" s="136"/>
      <c r="AA82" s="209"/>
      <c r="AC82" s="209"/>
      <c r="AG82" s="209"/>
      <c r="AI82" s="209"/>
      <c r="AM82" s="136"/>
      <c r="AN82" s="136"/>
      <c r="AS82" s="209"/>
      <c r="AU82" s="209"/>
      <c r="AY82" s="209"/>
      <c r="BA82" s="209"/>
      <c r="BE82" s="136"/>
      <c r="BF82" s="136"/>
    </row>
    <row r="83" spans="1:58" ht="12.75">
      <c r="A83"/>
      <c r="G83" s="209"/>
      <c r="I83" s="209"/>
      <c r="M83" s="209"/>
      <c r="O83" s="209"/>
      <c r="S83" s="136"/>
      <c r="T83" s="136"/>
      <c r="AA83" s="209"/>
      <c r="AC83" s="209"/>
      <c r="AG83" s="209"/>
      <c r="AI83" s="209"/>
      <c r="AM83" s="136"/>
      <c r="AN83" s="136"/>
      <c r="AS83" s="209"/>
      <c r="AU83" s="209"/>
      <c r="AY83" s="209"/>
      <c r="BA83" s="209"/>
      <c r="BE83" s="136"/>
      <c r="BF83" s="136"/>
    </row>
    <row r="84" spans="1:58" ht="12" customHeight="1">
      <c r="A84" s="135" t="s">
        <v>147</v>
      </c>
      <c r="B84" s="135" t="s">
        <v>148</v>
      </c>
      <c r="G84" s="135">
        <v>0.5012500454165599</v>
      </c>
      <c r="I84" s="135">
        <v>0.3177785510812822</v>
      </c>
      <c r="M84" s="209">
        <v>0.5173710178367361</v>
      </c>
      <c r="O84" s="209">
        <v>0.37712925399101543</v>
      </c>
      <c r="S84" s="136"/>
      <c r="T84" s="136"/>
      <c r="AG84" s="209"/>
      <c r="AI84" s="209"/>
      <c r="AM84" s="136"/>
      <c r="AN84" s="136"/>
      <c r="AY84" s="209"/>
      <c r="BA84" s="209"/>
      <c r="BE84" s="136"/>
      <c r="BF84" s="136"/>
    </row>
    <row r="85" spans="19:58" ht="6.75" customHeight="1">
      <c r="S85" s="136"/>
      <c r="T85" s="136"/>
      <c r="AM85" s="136"/>
      <c r="AN85" s="136"/>
      <c r="BE85" s="136"/>
      <c r="BF85" s="136"/>
    </row>
    <row r="86" spans="1:58" ht="12.75">
      <c r="A86" s="216" t="s">
        <v>149</v>
      </c>
      <c r="B86" s="135" t="s">
        <v>150</v>
      </c>
      <c r="G86" s="135">
        <v>0.2279813028245706</v>
      </c>
      <c r="I86" s="135">
        <v>0.2206748475043283</v>
      </c>
      <c r="M86" s="135">
        <v>0.306042469124257</v>
      </c>
      <c r="O86" s="135">
        <v>0.2618478343373286</v>
      </c>
      <c r="S86" s="136"/>
      <c r="T86" s="136"/>
      <c r="AM86" s="136"/>
      <c r="AN86" s="136"/>
      <c r="BE86" s="136"/>
      <c r="BF86" s="136"/>
    </row>
    <row r="87" spans="1:58" ht="12.75">
      <c r="A87"/>
      <c r="G87" s="209"/>
      <c r="I87" s="209"/>
      <c r="M87" s="209"/>
      <c r="O87" s="209"/>
      <c r="S87" s="136"/>
      <c r="T87" s="136"/>
      <c r="AA87" s="209"/>
      <c r="AC87" s="209"/>
      <c r="AG87" s="209"/>
      <c r="AI87" s="209"/>
      <c r="AM87" s="136"/>
      <c r="AN87" s="136"/>
      <c r="AS87" s="209"/>
      <c r="AU87" s="209"/>
      <c r="AY87" s="209"/>
      <c r="BA87" s="209"/>
      <c r="BE87" s="136"/>
      <c r="BF87" s="136"/>
    </row>
    <row r="88" spans="1:58" ht="12.75">
      <c r="A88" t="s">
        <v>151</v>
      </c>
      <c r="B88" s="135" t="s">
        <v>152</v>
      </c>
      <c r="G88" s="209">
        <v>0.3247774499464055</v>
      </c>
      <c r="I88" s="209">
        <v>0.34549665979199273</v>
      </c>
      <c r="M88" s="209">
        <v>0.3400437783843497</v>
      </c>
      <c r="O88" s="209">
        <v>0.3231778003187944</v>
      </c>
      <c r="S88" s="136"/>
      <c r="T88" s="136"/>
      <c r="AA88" s="209"/>
      <c r="AC88" s="209"/>
      <c r="AG88" s="209"/>
      <c r="AI88" s="209"/>
      <c r="AM88" s="136"/>
      <c r="AN88" s="136"/>
      <c r="AS88" s="209"/>
      <c r="AU88" s="209"/>
      <c r="AY88" s="209"/>
      <c r="BA88" s="209"/>
      <c r="BE88" s="136"/>
      <c r="BF88" s="136"/>
    </row>
    <row r="89" spans="13:58" ht="12.75">
      <c r="M89" s="209"/>
      <c r="O89" s="209"/>
      <c r="S89" s="136"/>
      <c r="T89" s="136"/>
      <c r="AG89" s="209"/>
      <c r="AI89" s="209"/>
      <c r="AM89" s="136"/>
      <c r="AN89" s="136"/>
      <c r="AY89" s="209"/>
      <c r="BA89" s="209"/>
      <c r="BE89" s="136"/>
      <c r="BF89" s="136"/>
    </row>
    <row r="90" spans="1:58" ht="12.75">
      <c r="A90" s="135" t="s">
        <v>153</v>
      </c>
      <c r="B90" s="135" t="s">
        <v>154</v>
      </c>
      <c r="G90" s="135">
        <v>0.2747090400615104</v>
      </c>
      <c r="I90" s="135">
        <v>-0.082018411031361</v>
      </c>
      <c r="M90" s="135">
        <v>0.2912334243431216</v>
      </c>
      <c r="O90" s="135">
        <v>-0.057246798603026776</v>
      </c>
      <c r="S90" s="136"/>
      <c r="T90" s="136"/>
      <c r="AM90" s="136"/>
      <c r="AN90" s="136"/>
      <c r="BE90" s="136"/>
      <c r="BF90" s="136"/>
    </row>
    <row r="91" spans="19:58" ht="12.75">
      <c r="S91" s="136"/>
      <c r="T91" s="136"/>
      <c r="AM91" s="136"/>
      <c r="AN91" s="136"/>
      <c r="BE91" s="136"/>
      <c r="BF91" s="136"/>
    </row>
    <row r="92" spans="1:58" ht="12.75">
      <c r="A92" s="216"/>
      <c r="S92" s="136"/>
      <c r="T92" s="136"/>
      <c r="AM92" s="136"/>
      <c r="AN92" s="136"/>
      <c r="BE92" s="136"/>
      <c r="BF92" s="136"/>
    </row>
    <row r="93" spans="7:58" ht="12.75">
      <c r="G93" s="217"/>
      <c r="I93" s="217"/>
      <c r="M93" s="217"/>
      <c r="O93" s="217"/>
      <c r="S93" s="136"/>
      <c r="T93" s="136"/>
      <c r="AA93" s="217"/>
      <c r="AC93" s="217"/>
      <c r="AG93" s="217"/>
      <c r="AI93" s="217"/>
      <c r="AM93" s="136"/>
      <c r="AN93" s="136"/>
      <c r="AS93" s="217"/>
      <c r="AU93" s="217"/>
      <c r="AY93" s="217"/>
      <c r="BA93" s="217"/>
      <c r="BE93" s="136"/>
      <c r="BF93" s="136"/>
    </row>
    <row r="94" spans="1:58" ht="4.5" customHeight="1">
      <c r="A94" s="135" t="s">
        <v>115</v>
      </c>
      <c r="G94" s="135">
        <v>0.2761782177916108</v>
      </c>
      <c r="I94" s="135">
        <v>0.5447831911347139</v>
      </c>
      <c r="M94" s="135">
        <v>0.25</v>
      </c>
      <c r="O94" s="135">
        <v>0.5</v>
      </c>
      <c r="S94" s="136"/>
      <c r="T94" s="136"/>
      <c r="AA94" s="135">
        <v>15.228268228304085</v>
      </c>
      <c r="AC94" s="135">
        <v>27.864652349039453</v>
      </c>
      <c r="AG94" s="135">
        <v>25</v>
      </c>
      <c r="AI94" s="135">
        <v>31.748364729773698</v>
      </c>
      <c r="AM94" s="136"/>
      <c r="AN94" s="136"/>
      <c r="AS94" s="135">
        <v>49.19279717460603</v>
      </c>
      <c r="AU94" s="135">
        <v>-218.95161631807616</v>
      </c>
      <c r="AY94" s="135">
        <v>25</v>
      </c>
      <c r="BA94" s="135">
        <v>107.2255250290217</v>
      </c>
      <c r="BE94" s="136"/>
      <c r="BF94" s="136"/>
    </row>
    <row r="95" spans="7:53" ht="12.75">
      <c r="G95" s="217"/>
      <c r="I95" s="217"/>
      <c r="M95" s="217"/>
      <c r="O95" s="217"/>
      <c r="AA95" s="217"/>
      <c r="AC95" s="217"/>
      <c r="AG95" s="217"/>
      <c r="AI95" s="217"/>
      <c r="AS95" s="217"/>
      <c r="AU95" s="217"/>
      <c r="AY95" s="217"/>
      <c r="BA95" s="217"/>
    </row>
    <row r="96" ht="6" customHeight="1">
      <c r="A96" s="135" t="s">
        <v>116</v>
      </c>
    </row>
    <row r="97" spans="2:53" ht="12.75">
      <c r="B97" s="135" t="s">
        <v>117</v>
      </c>
      <c r="G97" s="217">
        <v>0.012655244178288462</v>
      </c>
      <c r="I97" s="217">
        <v>0.0019232005213785392</v>
      </c>
      <c r="M97" s="217">
        <v>0.013379501684266364</v>
      </c>
      <c r="O97" s="217">
        <v>0.004583636502620232</v>
      </c>
      <c r="AA97" s="217" t="e">
        <v>#DIV/0!</v>
      </c>
      <c r="AC97" s="217">
        <v>0.0019232005213785392</v>
      </c>
      <c r="AG97" s="217" t="e">
        <v>#DIV/0!</v>
      </c>
      <c r="AI97" s="217">
        <v>0.004583636502620232</v>
      </c>
      <c r="AS97" s="217" t="e">
        <v>#DIV/0!</v>
      </c>
      <c r="AU97" s="217">
        <v>0.0019232005213785392</v>
      </c>
      <c r="AY97" s="217" t="e">
        <v>#DIV/0!</v>
      </c>
      <c r="BA97" s="217">
        <v>0.004583636502620232</v>
      </c>
    </row>
    <row r="98" spans="2:53" ht="12.75">
      <c r="B98" s="135" t="s">
        <v>118</v>
      </c>
      <c r="G98" s="135">
        <v>0.17934532991864463</v>
      </c>
      <c r="I98" s="135">
        <v>0.028490612308034863</v>
      </c>
      <c r="M98" s="135">
        <v>0.13636239564674904</v>
      </c>
      <c r="O98" s="135">
        <v>0.047793376999452276</v>
      </c>
      <c r="AA98" s="135" t="e">
        <v>#DIV/0!</v>
      </c>
      <c r="AC98" s="135">
        <v>0.028490612308034863</v>
      </c>
      <c r="AG98" s="135" t="e">
        <v>#DIV/0!</v>
      </c>
      <c r="AI98" s="135">
        <v>0.047793376999452276</v>
      </c>
      <c r="AS98" s="135" t="e">
        <v>#DIV/0!</v>
      </c>
      <c r="AU98" s="135">
        <v>0.028490612308034863</v>
      </c>
      <c r="AY98" s="135" t="e">
        <v>#DIV/0!</v>
      </c>
      <c r="BA98" s="135">
        <v>0.047793376999452276</v>
      </c>
    </row>
    <row r="99" spans="1:53" ht="12.75">
      <c r="A99" s="216"/>
      <c r="B99" s="135" t="s">
        <v>119</v>
      </c>
      <c r="O99" s="135">
        <v>0.06793406303035389</v>
      </c>
      <c r="AI99" s="135">
        <v>0.06793406303035389</v>
      </c>
      <c r="BA99" s="135">
        <v>0.06793406303035389</v>
      </c>
    </row>
    <row r="100" ht="7.5" customHeight="1"/>
    <row r="101" spans="1:58" ht="12.75">
      <c r="A101" s="135" t="s">
        <v>120</v>
      </c>
      <c r="G101" s="217"/>
      <c r="I101" s="217"/>
      <c r="M101" s="217"/>
      <c r="O101" s="217"/>
      <c r="S101" s="136"/>
      <c r="T101" s="136"/>
      <c r="AA101" s="217"/>
      <c r="AC101" s="217"/>
      <c r="AG101" s="217"/>
      <c r="AI101" s="217"/>
      <c r="AM101" s="136"/>
      <c r="AN101" s="136"/>
      <c r="AS101" s="217"/>
      <c r="AU101" s="217"/>
      <c r="AY101" s="217"/>
      <c r="BA101" s="217"/>
      <c r="BE101" s="136"/>
      <c r="BF101" s="136"/>
    </row>
    <row r="102" spans="2:58" ht="4.5" customHeight="1">
      <c r="B102" s="135" t="s">
        <v>117</v>
      </c>
      <c r="G102" s="135">
        <v>0.012655244178288462</v>
      </c>
      <c r="I102" s="135">
        <v>0.005889946520802541</v>
      </c>
      <c r="M102" s="135">
        <v>0.013379501684266364</v>
      </c>
      <c r="O102" s="135">
        <v>0.009770997226158842</v>
      </c>
      <c r="S102" s="136"/>
      <c r="T102" s="136"/>
      <c r="AA102" s="135" t="e">
        <v>#DIV/0!</v>
      </c>
      <c r="AC102" s="135">
        <v>0.005889946520802541</v>
      </c>
      <c r="AG102" s="135" t="e">
        <v>#DIV/0!</v>
      </c>
      <c r="AI102" s="135">
        <v>0.009770997226158842</v>
      </c>
      <c r="AM102" s="136"/>
      <c r="AN102" s="136"/>
      <c r="AS102" s="135" t="e">
        <v>#DIV/0!</v>
      </c>
      <c r="AU102" s="135">
        <v>0.005889946520802541</v>
      </c>
      <c r="AY102" s="135" t="e">
        <v>#DIV/0!</v>
      </c>
      <c r="BA102" s="135">
        <v>0.009770997226158842</v>
      </c>
      <c r="BE102" s="136"/>
      <c r="BF102" s="136"/>
    </row>
    <row r="103" spans="2:53" ht="12.75">
      <c r="B103" s="135" t="s">
        <v>118</v>
      </c>
      <c r="G103" s="217">
        <v>0.2473077509329959</v>
      </c>
      <c r="I103" s="217">
        <v>0.08725464712278677</v>
      </c>
      <c r="M103" s="217">
        <v>0.19239394227975498</v>
      </c>
      <c r="O103" s="217">
        <v>0.1018817600007021</v>
      </c>
      <c r="AA103" s="217" t="e">
        <v>#DIV/0!</v>
      </c>
      <c r="AC103" s="217">
        <v>0.08725464712278677</v>
      </c>
      <c r="AG103" s="217" t="e">
        <v>#DIV/0!</v>
      </c>
      <c r="AI103" s="217">
        <v>0.1018817600007021</v>
      </c>
      <c r="AS103" s="217" t="e">
        <v>#DIV/0!</v>
      </c>
      <c r="AU103" s="217">
        <v>0.08725464712278677</v>
      </c>
      <c r="AY103" s="217" t="e">
        <v>#DIV/0!</v>
      </c>
      <c r="BA103" s="217">
        <v>0.1018817600007021</v>
      </c>
    </row>
    <row r="104" spans="2:53" ht="6" customHeight="1">
      <c r="B104" s="135" t="s">
        <v>119</v>
      </c>
      <c r="O104" s="135">
        <v>0.14332462180256675</v>
      </c>
      <c r="AI104" s="135">
        <v>0.14332462180256675</v>
      </c>
      <c r="BA104" s="135">
        <v>0.14332462180256675</v>
      </c>
    </row>
    <row r="105" spans="7:53" ht="12.75">
      <c r="G105" s="217"/>
      <c r="I105" s="217"/>
      <c r="M105" s="217"/>
      <c r="O105" s="217"/>
      <c r="AA105" s="217"/>
      <c r="AC105" s="217"/>
      <c r="AG105" s="217"/>
      <c r="AI105" s="217"/>
      <c r="AS105" s="217"/>
      <c r="AU105" s="217"/>
      <c r="AY105" s="217"/>
      <c r="BA105" s="217"/>
    </row>
    <row r="106" spans="2:53" ht="12.75">
      <c r="B106" s="135" t="s">
        <v>121</v>
      </c>
      <c r="G106" s="135">
        <v>0</v>
      </c>
      <c r="I106" s="135">
        <v>0</v>
      </c>
      <c r="M106" s="135">
        <v>0</v>
      </c>
      <c r="O106" s="135">
        <v>1315</v>
      </c>
      <c r="AA106" s="135">
        <v>0</v>
      </c>
      <c r="AC106" s="135">
        <v>0</v>
      </c>
      <c r="AG106" s="135">
        <v>0</v>
      </c>
      <c r="AI106" s="135">
        <v>1315</v>
      </c>
      <c r="AS106" s="135">
        <v>0</v>
      </c>
      <c r="AU106" s="135">
        <v>0</v>
      </c>
      <c r="AY106" s="135">
        <v>0</v>
      </c>
      <c r="BA106" s="135">
        <v>1315</v>
      </c>
    </row>
    <row r="108" ht="12.75">
      <c r="A108" s="135" t="s">
        <v>122</v>
      </c>
    </row>
    <row r="109" spans="2:53" ht="12.75">
      <c r="B109" s="135" t="s">
        <v>123</v>
      </c>
      <c r="G109" s="135">
        <v>0.5012500454165599</v>
      </c>
      <c r="I109" s="135">
        <v>0.31594500986475765</v>
      </c>
      <c r="M109" s="135">
        <v>0.5173710178367361</v>
      </c>
      <c r="O109" s="135">
        <v>0.3766378365105774</v>
      </c>
      <c r="AA109" s="135">
        <v>0.4884668093497229</v>
      </c>
      <c r="AC109" s="135">
        <v>0.31594500986475765</v>
      </c>
      <c r="AG109" s="135">
        <v>0.5086758827300741</v>
      </c>
      <c r="AI109" s="135">
        <v>0.3766378365105774</v>
      </c>
      <c r="AS109" s="135">
        <v>0.5446570404396938</v>
      </c>
      <c r="AU109" s="135">
        <v>0.31594500986475765</v>
      </c>
      <c r="AY109" s="135">
        <v>0.5417940855508022</v>
      </c>
      <c r="BA109" s="135">
        <v>0.3766378365105774</v>
      </c>
    </row>
    <row r="111" spans="2:53" ht="12.75">
      <c r="B111" s="135" t="s">
        <v>124</v>
      </c>
      <c r="G111" s="135">
        <v>0.2279813028245706</v>
      </c>
      <c r="I111" s="135">
        <v>0.2206748475043283</v>
      </c>
      <c r="M111" s="135">
        <v>0.306042469124257</v>
      </c>
      <c r="O111" s="135">
        <v>0.2618478343373286</v>
      </c>
      <c r="AA111" s="135">
        <v>0.19857562903279116</v>
      </c>
      <c r="AC111" s="135">
        <v>0.16723702476711758</v>
      </c>
      <c r="AG111" s="135">
        <v>0.2448054881766463</v>
      </c>
      <c r="AI111" s="135">
        <v>0.19800741360410778</v>
      </c>
      <c r="AS111" s="135">
        <v>0.3055747335490188</v>
      </c>
      <c r="AU111" s="135">
        <v>0.16723702476711758</v>
      </c>
      <c r="AY111" s="135">
        <v>0.42829496396577843</v>
      </c>
      <c r="BA111" s="135">
        <v>0.19800741360410778</v>
      </c>
    </row>
    <row r="113" spans="2:53" ht="12.75">
      <c r="B113" s="135" t="s">
        <v>125</v>
      </c>
      <c r="G113" s="135">
        <v>0.3247774499464055</v>
      </c>
      <c r="I113" s="135">
        <v>0.34549665979199273</v>
      </c>
      <c r="M113" s="135">
        <v>0.3400437783843497</v>
      </c>
      <c r="O113" s="135">
        <v>0.3231778003187944</v>
      </c>
      <c r="AA113" s="135">
        <v>0.3290270486921944</v>
      </c>
      <c r="AC113" s="135">
        <v>0.3828832967857134</v>
      </c>
      <c r="AG113" s="135">
        <v>0.3743097012470337</v>
      </c>
      <c r="AI113" s="135">
        <v>0.3383718917671494</v>
      </c>
      <c r="AS113" s="135">
        <v>0.31356393556741335</v>
      </c>
      <c r="AU113" s="135">
        <v>0.3828832967857134</v>
      </c>
      <c r="AY113" s="135">
        <v>0.2716358573342557</v>
      </c>
      <c r="BA113" s="135">
        <v>0.3383718917671494</v>
      </c>
    </row>
    <row r="115" ht="12.75">
      <c r="A115" s="135" t="s">
        <v>126</v>
      </c>
    </row>
    <row r="117" spans="2:53" ht="12.75">
      <c r="B117" s="135" t="s">
        <v>123</v>
      </c>
      <c r="G117" s="135">
        <v>0.5012500454165599</v>
      </c>
      <c r="I117" s="135">
        <v>0.31594500986475765</v>
      </c>
      <c r="M117" s="135">
        <v>0.5173710178367361</v>
      </c>
      <c r="O117" s="135">
        <v>0.3766378365105774</v>
      </c>
      <c r="AA117" s="135">
        <v>0.4884668093497229</v>
      </c>
      <c r="AC117" s="135">
        <v>0.31594500986475765</v>
      </c>
      <c r="AG117" s="135">
        <v>0.5086758827300741</v>
      </c>
      <c r="AI117" s="135">
        <v>0.3766378365105774</v>
      </c>
      <c r="AS117" s="135">
        <v>0.5446570404396938</v>
      </c>
      <c r="AU117" s="135">
        <v>0.31594500986475765</v>
      </c>
      <c r="AY117" s="135">
        <v>0.5417940855508022</v>
      </c>
      <c r="BA117" s="135">
        <v>0.3766378365105774</v>
      </c>
    </row>
    <row r="119" spans="2:53" ht="12.75">
      <c r="B119" s="135" t="s">
        <v>124</v>
      </c>
      <c r="G119" s="135">
        <v>0.2279813028245706</v>
      </c>
      <c r="I119" s="135">
        <v>0.16723702476711758</v>
      </c>
      <c r="M119" s="135">
        <v>0.306042469124257</v>
      </c>
      <c r="O119" s="135">
        <v>0.19610149979849678</v>
      </c>
      <c r="AA119" s="135">
        <v>0.19857562903279116</v>
      </c>
      <c r="AC119" s="135">
        <v>0.16723702476711758</v>
      </c>
      <c r="AG119" s="135">
        <v>0.2448054881766463</v>
      </c>
      <c r="AI119" s="135">
        <v>0.19610149979849678</v>
      </c>
      <c r="AS119" s="135">
        <v>0.3055747335490188</v>
      </c>
      <c r="AU119" s="135">
        <v>0.16723702476711758</v>
      </c>
      <c r="AY119" s="135">
        <v>0.42829496396577843</v>
      </c>
      <c r="BA119" s="135">
        <v>0.19610149979849678</v>
      </c>
    </row>
    <row r="121" spans="2:53" ht="12.75">
      <c r="B121" s="135" t="s">
        <v>125</v>
      </c>
      <c r="G121" s="135">
        <v>0.3247774499464055</v>
      </c>
      <c r="I121" s="135">
        <v>0.3828832967857134</v>
      </c>
      <c r="M121" s="135">
        <v>0.3400437783843497</v>
      </c>
      <c r="O121" s="135">
        <v>0.33917602346473513</v>
      </c>
      <c r="AA121" s="135">
        <v>0.3290270486921944</v>
      </c>
      <c r="AC121" s="135">
        <v>0.3828832967857134</v>
      </c>
      <c r="AG121" s="135">
        <v>0.3743097012470337</v>
      </c>
      <c r="AI121" s="135">
        <v>0.33917602346473513</v>
      </c>
      <c r="AS121" s="135">
        <v>0.31356393556741335</v>
      </c>
      <c r="AU121" s="135">
        <v>0.3828832967857134</v>
      </c>
      <c r="AY121" s="135">
        <v>0.2716358573342557</v>
      </c>
      <c r="BA121" s="135">
        <v>0.33917602346473513</v>
      </c>
    </row>
  </sheetData>
  <printOptions/>
  <pageMargins left="0.5" right="0.5" top="1" bottom="0.5" header="0.5" footer="0.5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57421875" style="2" customWidth="1"/>
    <col min="2" max="2" width="4.00390625" style="3" customWidth="1"/>
    <col min="3" max="3" width="18.7109375" style="219" customWidth="1"/>
    <col min="4" max="4" width="1.57421875" style="4" customWidth="1"/>
    <col min="5" max="5" width="18.7109375" style="4" customWidth="1"/>
    <col min="6" max="6" width="3.421875" style="2" customWidth="1"/>
    <col min="7" max="7" width="18.57421875" style="2" customWidth="1"/>
    <col min="8" max="8" width="3.28125" style="2" customWidth="1"/>
    <col min="9" max="9" width="18.57421875" style="2" customWidth="1"/>
    <col min="10" max="10" width="3.57421875" style="2" customWidth="1"/>
    <col min="11" max="16384" width="5.00390625" style="2" customWidth="1"/>
  </cols>
  <sheetData>
    <row r="1" spans="6:9" ht="15.75">
      <c r="F1" s="5"/>
      <c r="I1" s="59"/>
    </row>
    <row r="2" spans="1:9" ht="21" customHeight="1">
      <c r="A2" s="131"/>
      <c r="B2" s="131"/>
      <c r="C2" s="220"/>
      <c r="D2" s="131"/>
      <c r="E2" s="131"/>
      <c r="F2" s="131"/>
      <c r="G2" s="131"/>
      <c r="H2" s="131"/>
      <c r="I2" s="131"/>
    </row>
    <row r="3" spans="1:6" ht="14.25" customHeight="1">
      <c r="A3" s="6"/>
      <c r="B3" s="6"/>
      <c r="C3" s="221"/>
      <c r="D3" s="6"/>
      <c r="E3" s="6"/>
      <c r="F3" s="6"/>
    </row>
    <row r="4" spans="1:9" ht="18">
      <c r="A4" s="131" t="s">
        <v>0</v>
      </c>
      <c r="B4" s="131"/>
      <c r="C4" s="220"/>
      <c r="D4" s="131"/>
      <c r="E4" s="131"/>
      <c r="F4" s="131"/>
      <c r="G4" s="131"/>
      <c r="H4" s="131"/>
      <c r="I4" s="131"/>
    </row>
    <row r="5" spans="1:9" ht="18">
      <c r="A5" s="131" t="s">
        <v>170</v>
      </c>
      <c r="B5" s="131"/>
      <c r="C5" s="220"/>
      <c r="D5" s="131"/>
      <c r="E5" s="131"/>
      <c r="F5" s="131"/>
      <c r="G5" s="131"/>
      <c r="H5" s="131"/>
      <c r="I5" s="131"/>
    </row>
    <row r="6" spans="1:9" ht="10.5" customHeight="1">
      <c r="A6" s="6"/>
      <c r="B6" s="6"/>
      <c r="C6" s="221"/>
      <c r="D6" s="6"/>
      <c r="E6" s="6"/>
      <c r="F6" s="6"/>
      <c r="G6" s="6"/>
      <c r="H6" s="6"/>
      <c r="I6" s="6"/>
    </row>
    <row r="7" ht="7.5" customHeight="1">
      <c r="F7" s="5"/>
    </row>
    <row r="8" spans="2:9" s="7" customFormat="1" ht="23.25" customHeight="1">
      <c r="B8" s="1"/>
      <c r="C8" s="224" t="s">
        <v>133</v>
      </c>
      <c r="D8" s="225"/>
      <c r="E8" s="226"/>
      <c r="G8" s="227" t="s">
        <v>132</v>
      </c>
      <c r="H8" s="225"/>
      <c r="I8" s="226"/>
    </row>
    <row r="9" spans="2:9" s="7" customFormat="1" ht="6.75" customHeight="1">
      <c r="B9" s="1"/>
      <c r="C9" s="224"/>
      <c r="D9" s="225"/>
      <c r="E9" s="226"/>
      <c r="G9" s="227"/>
      <c r="H9" s="225"/>
      <c r="I9" s="226"/>
    </row>
    <row r="10" spans="2:9" ht="9" customHeight="1">
      <c r="B10" s="8"/>
      <c r="C10" s="6"/>
      <c r="D10" s="9"/>
      <c r="E10" s="6"/>
      <c r="G10" s="6"/>
      <c r="H10" s="9"/>
      <c r="I10" s="6"/>
    </row>
    <row r="11" spans="2:9" ht="9.75" customHeight="1">
      <c r="B11" s="8"/>
      <c r="C11" s="6"/>
      <c r="D11" s="9"/>
      <c r="E11" s="6"/>
      <c r="G11" s="6"/>
      <c r="H11" s="9"/>
      <c r="I11" s="6"/>
    </row>
    <row r="12" spans="2:9" s="6" customFormat="1" ht="15.75">
      <c r="B12" s="10"/>
      <c r="C12" s="232">
        <v>2000</v>
      </c>
      <c r="D12" s="233"/>
      <c r="E12" s="232">
        <v>1999</v>
      </c>
      <c r="F12" s="41"/>
      <c r="G12" s="232">
        <f>+C12</f>
        <v>2000</v>
      </c>
      <c r="H12" s="233"/>
      <c r="I12" s="232">
        <v>1999</v>
      </c>
    </row>
    <row r="13" spans="2:9" s="6" customFormat="1" ht="15.75">
      <c r="B13" s="10"/>
      <c r="C13" s="221" t="s">
        <v>2</v>
      </c>
      <c r="E13" s="6" t="s">
        <v>2</v>
      </c>
      <c r="G13" s="6" t="s">
        <v>2</v>
      </c>
      <c r="I13" s="6" t="s">
        <v>2</v>
      </c>
    </row>
    <row r="14" spans="1:3" s="6" customFormat="1" ht="15.75">
      <c r="A14" s="11" t="s">
        <v>1</v>
      </c>
      <c r="B14" s="12"/>
      <c r="C14" s="221"/>
    </row>
    <row r="16" spans="1:9" ht="15">
      <c r="A16" s="2" t="s">
        <v>86</v>
      </c>
      <c r="B16" s="13"/>
      <c r="C16" s="133">
        <v>6212027</v>
      </c>
      <c r="D16" s="14"/>
      <c r="E16" s="15">
        <v>4448423</v>
      </c>
      <c r="G16" s="16">
        <v>3585513</v>
      </c>
      <c r="I16" s="16">
        <v>2621036</v>
      </c>
    </row>
    <row r="17" spans="1:9" ht="15">
      <c r="A17" s="2" t="s">
        <v>87</v>
      </c>
      <c r="B17" s="13"/>
      <c r="C17" s="223"/>
      <c r="D17" s="2"/>
      <c r="E17" s="2"/>
      <c r="G17" s="16"/>
      <c r="I17" s="16"/>
    </row>
    <row r="18" spans="1:9" ht="15">
      <c r="A18" s="2" t="s">
        <v>65</v>
      </c>
      <c r="B18" s="13"/>
      <c r="C18" s="16">
        <v>2647959</v>
      </c>
      <c r="D18" s="14"/>
      <c r="E18" s="15">
        <v>1712857</v>
      </c>
      <c r="G18" s="16">
        <v>1026689</v>
      </c>
      <c r="I18" s="16">
        <v>552395</v>
      </c>
    </row>
    <row r="19" spans="1:9" ht="15">
      <c r="A19" s="2" t="s">
        <v>3</v>
      </c>
      <c r="B19" s="13"/>
      <c r="C19" s="16">
        <v>2515531</v>
      </c>
      <c r="D19" s="14"/>
      <c r="E19" s="15">
        <v>899337</v>
      </c>
      <c r="G19" s="16">
        <v>2256370</v>
      </c>
      <c r="I19" s="16">
        <v>841889</v>
      </c>
    </row>
    <row r="20" spans="1:9" ht="15">
      <c r="A20" s="2" t="s">
        <v>4</v>
      </c>
      <c r="B20" s="13"/>
      <c r="C20" s="16">
        <v>1158183</v>
      </c>
      <c r="D20" s="14"/>
      <c r="E20" s="15">
        <v>1804387</v>
      </c>
      <c r="G20" s="16">
        <v>543239</v>
      </c>
      <c r="I20" s="16">
        <v>935278</v>
      </c>
    </row>
    <row r="21" spans="1:9" ht="15">
      <c r="A21" s="2" t="s">
        <v>5</v>
      </c>
      <c r="B21" s="13"/>
      <c r="C21" s="16">
        <v>15763845</v>
      </c>
      <c r="D21" s="14"/>
      <c r="E21" s="15">
        <v>14691758</v>
      </c>
      <c r="G21" s="16">
        <v>10072517</v>
      </c>
      <c r="I21" s="16">
        <v>9181693</v>
      </c>
    </row>
    <row r="22" spans="1:9" ht="15">
      <c r="A22" s="2" t="s">
        <v>6</v>
      </c>
      <c r="B22" s="13"/>
      <c r="C22" s="16">
        <v>237223</v>
      </c>
      <c r="D22" s="14"/>
      <c r="E22" s="15">
        <v>247413</v>
      </c>
      <c r="G22" s="16">
        <v>215901</v>
      </c>
      <c r="I22" s="16">
        <v>175979</v>
      </c>
    </row>
    <row r="23" spans="1:9" ht="15">
      <c r="A23" s="2" t="s">
        <v>66</v>
      </c>
      <c r="B23" s="13"/>
      <c r="C23" s="16"/>
      <c r="D23" s="2"/>
      <c r="E23" s="2"/>
      <c r="G23" s="16"/>
      <c r="I23" s="16"/>
    </row>
    <row r="24" spans="1:9" ht="15">
      <c r="A24" s="2" t="s">
        <v>67</v>
      </c>
      <c r="B24" s="13"/>
      <c r="C24" s="16">
        <v>569670</v>
      </c>
      <c r="D24" s="14"/>
      <c r="E24" s="15">
        <v>547780</v>
      </c>
      <c r="G24" s="16">
        <v>335700</v>
      </c>
      <c r="I24" s="16">
        <v>316019</v>
      </c>
    </row>
    <row r="25" spans="1:9" ht="15">
      <c r="A25" s="2" t="s">
        <v>68</v>
      </c>
      <c r="B25" s="13"/>
      <c r="C25" s="16"/>
      <c r="D25" s="14"/>
      <c r="E25" s="15"/>
      <c r="G25" s="16"/>
      <c r="I25" s="16"/>
    </row>
    <row r="26" spans="1:9" ht="15">
      <c r="A26" s="2" t="s">
        <v>69</v>
      </c>
      <c r="B26" s="13"/>
      <c r="C26" s="229">
        <v>0</v>
      </c>
      <c r="D26" s="229"/>
      <c r="E26" s="229">
        <v>0</v>
      </c>
      <c r="G26" s="16">
        <v>363842</v>
      </c>
      <c r="I26" s="16">
        <v>363842</v>
      </c>
    </row>
    <row r="27" spans="1:9" ht="15">
      <c r="A27" s="2" t="s">
        <v>7</v>
      </c>
      <c r="B27" s="13"/>
      <c r="C27" s="16">
        <v>183693</v>
      </c>
      <c r="D27" s="14"/>
      <c r="E27" s="15">
        <v>187049</v>
      </c>
      <c r="G27" s="16">
        <v>106385</v>
      </c>
      <c r="I27" s="16">
        <v>106552</v>
      </c>
    </row>
    <row r="28" spans="1:9" ht="15">
      <c r="A28" s="2" t="s">
        <v>8</v>
      </c>
      <c r="B28" s="13"/>
      <c r="C28" s="16">
        <v>379</v>
      </c>
      <c r="D28" s="14"/>
      <c r="E28" s="15">
        <v>379</v>
      </c>
      <c r="G28" s="229">
        <v>0</v>
      </c>
      <c r="H28" s="229"/>
      <c r="I28" s="229">
        <v>0</v>
      </c>
    </row>
    <row r="29" spans="2:9" ht="5.25" customHeight="1">
      <c r="B29" s="13"/>
      <c r="C29" s="133"/>
      <c r="D29" s="14"/>
      <c r="E29" s="15"/>
      <c r="I29" s="16"/>
    </row>
    <row r="30" spans="1:9" s="6" customFormat="1" ht="16.5" thickBot="1">
      <c r="A30" s="17" t="s">
        <v>9</v>
      </c>
      <c r="B30" s="18"/>
      <c r="C30" s="20">
        <f>SUM(C16:C28)</f>
        <v>29288510</v>
      </c>
      <c r="D30" s="19"/>
      <c r="E30" s="20">
        <f>SUM(E16:E28)</f>
        <v>24539383</v>
      </c>
      <c r="G30" s="20">
        <f>SUM(G16:G28)</f>
        <v>18506156</v>
      </c>
      <c r="I30" s="20">
        <f>SUM(I16:I28)</f>
        <v>15094683</v>
      </c>
    </row>
    <row r="31" spans="2:9" ht="15.75" thickTop="1">
      <c r="B31" s="13"/>
      <c r="C31" s="133"/>
      <c r="D31" s="14"/>
      <c r="E31" s="15"/>
      <c r="I31" s="16"/>
    </row>
    <row r="32" spans="1:9" ht="15.75">
      <c r="A32" s="21" t="s">
        <v>71</v>
      </c>
      <c r="B32" s="13"/>
      <c r="C32" s="133"/>
      <c r="D32" s="14"/>
      <c r="E32" s="15"/>
      <c r="I32" s="16"/>
    </row>
    <row r="33" spans="1:9" ht="15.75">
      <c r="A33" s="21" t="s">
        <v>72</v>
      </c>
      <c r="B33" s="13"/>
      <c r="C33" s="133"/>
      <c r="D33" s="14"/>
      <c r="E33" s="15"/>
      <c r="I33" s="16"/>
    </row>
    <row r="34" spans="2:9" ht="15">
      <c r="B34" s="13"/>
      <c r="C34" s="133"/>
      <c r="D34" s="14"/>
      <c r="E34" s="15"/>
      <c r="I34" s="16"/>
    </row>
    <row r="35" spans="1:9" ht="15">
      <c r="A35" s="2" t="s">
        <v>10</v>
      </c>
      <c r="B35" s="13"/>
      <c r="C35" s="133">
        <v>23702025</v>
      </c>
      <c r="D35" s="14"/>
      <c r="E35" s="15">
        <v>20647720</v>
      </c>
      <c r="G35" s="16">
        <v>14196287</v>
      </c>
      <c r="I35" s="16">
        <v>11868588</v>
      </c>
    </row>
    <row r="36" spans="1:9" ht="15">
      <c r="A36" s="2" t="s">
        <v>87</v>
      </c>
      <c r="B36" s="13"/>
      <c r="C36" s="133"/>
      <c r="D36" s="14"/>
      <c r="E36" s="15"/>
      <c r="G36" s="16"/>
      <c r="I36" s="16"/>
    </row>
    <row r="37" spans="1:9" ht="15">
      <c r="A37" s="2" t="s">
        <v>70</v>
      </c>
      <c r="B37" s="13"/>
      <c r="C37" s="223"/>
      <c r="D37" s="2"/>
      <c r="E37" s="2"/>
      <c r="G37" s="16"/>
      <c r="I37" s="16"/>
    </row>
    <row r="38" spans="1:9" ht="15">
      <c r="A38" s="2" t="s">
        <v>88</v>
      </c>
      <c r="B38" s="13"/>
      <c r="C38" s="133">
        <v>1170859</v>
      </c>
      <c r="D38" s="14"/>
      <c r="E38" s="15">
        <v>430625</v>
      </c>
      <c r="G38" s="16">
        <v>509859</v>
      </c>
      <c r="I38" s="16">
        <v>245625</v>
      </c>
    </row>
    <row r="39" spans="1:9" ht="15">
      <c r="A39" s="2" t="s">
        <v>130</v>
      </c>
      <c r="B39" s="13"/>
      <c r="C39" s="133"/>
      <c r="D39" s="14"/>
      <c r="E39" s="15"/>
      <c r="G39" s="16"/>
      <c r="I39" s="16"/>
    </row>
    <row r="40" spans="1:9" ht="15">
      <c r="A40" s="2" t="s">
        <v>131</v>
      </c>
      <c r="B40" s="13"/>
      <c r="C40" s="133">
        <v>862494</v>
      </c>
      <c r="D40" s="14"/>
      <c r="E40" s="229">
        <v>0</v>
      </c>
      <c r="G40" s="16">
        <v>862494</v>
      </c>
      <c r="I40" s="229">
        <v>0</v>
      </c>
    </row>
    <row r="41" spans="1:9" ht="15">
      <c r="A41" s="2" t="s">
        <v>11</v>
      </c>
      <c r="B41" s="13"/>
      <c r="C41" s="133">
        <v>740819</v>
      </c>
      <c r="D41" s="14"/>
      <c r="E41" s="15">
        <v>886974</v>
      </c>
      <c r="G41" s="16">
        <v>740819</v>
      </c>
      <c r="I41" s="16">
        <v>886974</v>
      </c>
    </row>
    <row r="42" spans="1:9" ht="15">
      <c r="A42" s="2" t="s">
        <v>12</v>
      </c>
      <c r="B42" s="13"/>
      <c r="C42" s="133">
        <v>574192</v>
      </c>
      <c r="D42" s="14"/>
      <c r="E42" s="15">
        <v>616495</v>
      </c>
      <c r="G42" s="16">
        <v>267164</v>
      </c>
      <c r="I42" s="16">
        <v>328695</v>
      </c>
    </row>
    <row r="43" spans="1:9" ht="15">
      <c r="A43" s="2" t="s">
        <v>60</v>
      </c>
      <c r="B43" s="13"/>
      <c r="C43" s="133">
        <v>200000</v>
      </c>
      <c r="D43" s="14"/>
      <c r="E43" s="15">
        <v>200000</v>
      </c>
      <c r="G43" s="16">
        <v>200000</v>
      </c>
      <c r="I43" s="16">
        <v>200000</v>
      </c>
    </row>
    <row r="44" spans="2:9" ht="6.75" customHeight="1">
      <c r="B44" s="13"/>
      <c r="C44" s="133"/>
      <c r="D44" s="14"/>
      <c r="E44" s="15"/>
      <c r="G44" s="16"/>
      <c r="I44" s="16"/>
    </row>
    <row r="45" spans="1:9" s="17" customFormat="1" ht="15.75">
      <c r="A45" s="17" t="s">
        <v>13</v>
      </c>
      <c r="B45" s="18"/>
      <c r="C45" s="22">
        <f>SUM(C35:C44)</f>
        <v>27250389</v>
      </c>
      <c r="D45" s="19"/>
      <c r="E45" s="22">
        <f>SUM(E35:E44)</f>
        <v>22781814</v>
      </c>
      <c r="G45" s="22">
        <f>SUM(G35:G44)</f>
        <v>16776623</v>
      </c>
      <c r="I45" s="22">
        <f>SUM(I35:I44)</f>
        <v>13529882</v>
      </c>
    </row>
    <row r="46" spans="2:9" ht="15">
      <c r="B46" s="13"/>
      <c r="C46" s="133"/>
      <c r="D46" s="23"/>
      <c r="E46" s="15"/>
      <c r="I46" s="16"/>
    </row>
    <row r="47" spans="2:9" s="24" customFormat="1" ht="15.75">
      <c r="B47" s="18"/>
      <c r="C47" s="134"/>
      <c r="D47" s="19"/>
      <c r="E47" s="26"/>
      <c r="I47" s="25"/>
    </row>
    <row r="48" spans="1:9" ht="15">
      <c r="A48" s="2" t="s">
        <v>14</v>
      </c>
      <c r="B48" s="13"/>
      <c r="C48" s="133">
        <v>577173</v>
      </c>
      <c r="D48" s="14"/>
      <c r="E48" s="15">
        <v>577171</v>
      </c>
      <c r="G48" s="16">
        <v>577173</v>
      </c>
      <c r="I48" s="15">
        <v>577171</v>
      </c>
    </row>
    <row r="49" spans="1:9" ht="15">
      <c r="A49" s="2" t="s">
        <v>15</v>
      </c>
      <c r="B49" s="13"/>
      <c r="C49" s="133">
        <v>1460948</v>
      </c>
      <c r="D49" s="14"/>
      <c r="E49" s="15">
        <v>1180398</v>
      </c>
      <c r="G49" s="16">
        <v>1152360</v>
      </c>
      <c r="I49" s="16">
        <v>987630</v>
      </c>
    </row>
    <row r="50" spans="2:9" ht="8.25" customHeight="1">
      <c r="B50" s="13"/>
      <c r="C50" s="133"/>
      <c r="D50" s="14"/>
      <c r="E50" s="15"/>
      <c r="I50" s="16"/>
    </row>
    <row r="51" spans="1:9" s="24" customFormat="1" ht="15.75">
      <c r="A51" s="24" t="s">
        <v>17</v>
      </c>
      <c r="B51" s="18"/>
      <c r="C51" s="22">
        <f>SUM(C48:C49)</f>
        <v>2038121</v>
      </c>
      <c r="D51" s="19"/>
      <c r="E51" s="22">
        <f>SUM(E48:E49)</f>
        <v>1757569</v>
      </c>
      <c r="G51" s="22">
        <f>SUM(G48:G49)</f>
        <v>1729533</v>
      </c>
      <c r="I51" s="22">
        <f>SUM(I48:I49)</f>
        <v>1564801</v>
      </c>
    </row>
    <row r="52" spans="2:9" ht="15">
      <c r="B52" s="13"/>
      <c r="C52" s="133"/>
      <c r="D52" s="23"/>
      <c r="E52" s="15"/>
      <c r="I52" s="16"/>
    </row>
    <row r="53" spans="1:9" ht="15.75" hidden="1">
      <c r="A53" s="24" t="s">
        <v>16</v>
      </c>
      <c r="B53" s="13"/>
      <c r="C53" s="133"/>
      <c r="D53" s="23"/>
      <c r="E53" s="15">
        <v>0</v>
      </c>
      <c r="I53" s="16"/>
    </row>
    <row r="54" spans="2:9" ht="15" hidden="1">
      <c r="B54" s="13"/>
      <c r="C54" s="133"/>
      <c r="D54" s="23"/>
      <c r="E54" s="15"/>
      <c r="I54" s="16"/>
    </row>
    <row r="55" spans="1:9" ht="15.75">
      <c r="A55" s="24" t="s">
        <v>73</v>
      </c>
      <c r="B55" s="13"/>
      <c r="C55" s="133"/>
      <c r="D55" s="23"/>
      <c r="E55" s="15"/>
      <c r="I55" s="16"/>
    </row>
    <row r="56" spans="1:9" s="24" customFormat="1" ht="16.5" thickBot="1">
      <c r="A56" s="24" t="s">
        <v>74</v>
      </c>
      <c r="B56" s="18"/>
      <c r="C56" s="20">
        <f>+C51+C45</f>
        <v>29288510</v>
      </c>
      <c r="D56" s="19"/>
      <c r="E56" s="20">
        <f>+E51+E45</f>
        <v>24539383</v>
      </c>
      <c r="G56" s="20">
        <f>+G51+G45</f>
        <v>18506156</v>
      </c>
      <c r="I56" s="20">
        <f>+I51+I45</f>
        <v>15094683</v>
      </c>
    </row>
    <row r="57" spans="2:9" ht="15.75" thickTop="1">
      <c r="B57" s="13"/>
      <c r="C57" s="133"/>
      <c r="D57" s="14"/>
      <c r="E57" s="15"/>
      <c r="I57" s="16"/>
    </row>
    <row r="58" spans="1:9" ht="15.75">
      <c r="A58" s="27" t="s">
        <v>75</v>
      </c>
      <c r="B58" s="13"/>
      <c r="C58" s="133"/>
      <c r="D58" s="14"/>
      <c r="E58" s="15"/>
      <c r="I58" s="16"/>
    </row>
    <row r="59" spans="1:9" s="17" customFormat="1" ht="16.5" thickBot="1">
      <c r="A59" s="27" t="s">
        <v>76</v>
      </c>
      <c r="B59" s="13"/>
      <c r="C59" s="28">
        <v>8530221</v>
      </c>
      <c r="D59" s="19"/>
      <c r="E59" s="28">
        <v>9063260</v>
      </c>
      <c r="G59" s="28">
        <v>6660901</v>
      </c>
      <c r="I59" s="28">
        <v>7418927</v>
      </c>
    </row>
    <row r="60" spans="1:9" s="17" customFormat="1" ht="16.5" thickTop="1">
      <c r="A60" s="27"/>
      <c r="B60" s="13"/>
      <c r="C60" s="134"/>
      <c r="D60" s="19"/>
      <c r="E60" s="26"/>
      <c r="I60" s="29"/>
    </row>
    <row r="61" spans="1:9" ht="15.75">
      <c r="A61" s="21" t="s">
        <v>53</v>
      </c>
      <c r="B61" s="13"/>
      <c r="C61" s="133"/>
      <c r="D61" s="30"/>
      <c r="E61" s="15"/>
      <c r="G61" s="238"/>
      <c r="I61" s="16"/>
    </row>
    <row r="62" spans="1:9" ht="15">
      <c r="A62" s="2" t="s">
        <v>144</v>
      </c>
      <c r="B62" s="13"/>
      <c r="C62" s="228">
        <v>0.106</v>
      </c>
      <c r="D62" s="30"/>
      <c r="E62" s="31">
        <v>0.1023</v>
      </c>
      <c r="G62" s="31">
        <v>0.1318</v>
      </c>
      <c r="I62" s="31">
        <v>0.1302</v>
      </c>
    </row>
    <row r="63" spans="1:9" ht="15">
      <c r="A63" s="2" t="s">
        <v>145</v>
      </c>
      <c r="B63" s="13"/>
      <c r="C63" s="228">
        <v>0.1224</v>
      </c>
      <c r="D63" s="30"/>
      <c r="E63" s="31">
        <v>0.1221</v>
      </c>
      <c r="G63" s="31">
        <v>0.1318</v>
      </c>
      <c r="I63" s="31">
        <v>0.1302</v>
      </c>
    </row>
    <row r="64" spans="2:9" ht="9.75" customHeight="1">
      <c r="B64" s="13"/>
      <c r="C64" s="228"/>
      <c r="D64" s="30"/>
      <c r="E64" s="31"/>
      <c r="G64" s="31"/>
      <c r="I64" s="31"/>
    </row>
    <row r="65" spans="1:9" ht="15">
      <c r="A65" s="2" t="s">
        <v>166</v>
      </c>
      <c r="B65" s="2"/>
      <c r="C65" s="236">
        <f>(+C51-C28)/C48</f>
        <v>3.5305566961725514</v>
      </c>
      <c r="D65" s="2"/>
      <c r="E65" s="236">
        <f>(+E51-E28)/E48</f>
        <v>3.044487682160053</v>
      </c>
      <c r="G65" s="236">
        <f>(+G51-G28)/G48</f>
        <v>2.9965590906019512</v>
      </c>
      <c r="I65" s="236">
        <f>(+I51-I28)/I48</f>
        <v>2.711156658945096</v>
      </c>
    </row>
    <row r="66" spans="2:9" ht="15">
      <c r="B66" s="13"/>
      <c r="C66" s="30"/>
      <c r="D66" s="30"/>
      <c r="E66" s="30"/>
      <c r="I66" s="16"/>
    </row>
    <row r="67" spans="2:9" ht="15">
      <c r="B67" s="13"/>
      <c r="C67" s="30"/>
      <c r="D67" s="30"/>
      <c r="E67" s="237"/>
      <c r="I67" s="237"/>
    </row>
    <row r="68" spans="7:9" ht="15">
      <c r="G68" s="219"/>
      <c r="I68" s="16"/>
    </row>
    <row r="69" ht="15">
      <c r="I69" s="16"/>
    </row>
    <row r="70" ht="15">
      <c r="I70" s="16"/>
    </row>
    <row r="71" ht="15">
      <c r="I71" s="16"/>
    </row>
    <row r="72" ht="15">
      <c r="I72" s="16"/>
    </row>
    <row r="73" ht="15">
      <c r="I73" s="16"/>
    </row>
  </sheetData>
  <printOptions/>
  <pageMargins left="0.75" right="0.75" top="0.75" bottom="0.25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zoomScale="75" zoomScaleNormal="75" workbookViewId="0" topLeftCell="A28">
      <selection activeCell="A40" sqref="A40"/>
    </sheetView>
  </sheetViews>
  <sheetFormatPr defaultColWidth="9.140625" defaultRowHeight="12.75"/>
  <cols>
    <col min="1" max="1" width="40.7109375" style="36" customWidth="1"/>
    <col min="2" max="2" width="0.9921875" style="36" customWidth="1"/>
    <col min="3" max="3" width="19.421875" style="37" customWidth="1"/>
    <col min="4" max="4" width="1.57421875" style="39" customWidth="1"/>
    <col min="5" max="5" width="19.421875" style="37" customWidth="1"/>
    <col min="6" max="6" width="2.28125" style="39" customWidth="1"/>
    <col min="7" max="7" width="19.421875" style="37" customWidth="1"/>
    <col min="8" max="8" width="1.7109375" style="39" customWidth="1"/>
    <col min="9" max="9" width="19.421875" style="37" customWidth="1"/>
    <col min="10" max="10" width="2.140625" style="36" customWidth="1"/>
    <col min="11" max="11" width="3.57421875" style="36" customWidth="1"/>
    <col min="12" max="16" width="3.00390625" style="36" customWidth="1"/>
    <col min="17" max="17" width="18.57421875" style="36" customWidth="1"/>
    <col min="18" max="19" width="3.00390625" style="36" customWidth="1"/>
    <col min="20" max="20" width="11.421875" style="36" bestFit="1" customWidth="1"/>
    <col min="21" max="16384" width="3.00390625" style="36" customWidth="1"/>
  </cols>
  <sheetData>
    <row r="1" spans="1:9" ht="15.75">
      <c r="A1" s="32"/>
      <c r="B1" s="32"/>
      <c r="C1" s="33"/>
      <c r="D1" s="34"/>
      <c r="E1" s="33"/>
      <c r="F1" s="34"/>
      <c r="G1" s="33"/>
      <c r="H1" s="35"/>
      <c r="I1" s="60"/>
    </row>
    <row r="2" spans="1:10" s="37" customFormat="1" ht="18">
      <c r="A2" s="130" t="s">
        <v>19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9" s="37" customFormat="1" ht="15.75">
      <c r="A3" s="33"/>
      <c r="B3" s="33"/>
      <c r="C3" s="33"/>
      <c r="D3" s="38"/>
      <c r="E3" s="33"/>
      <c r="F3" s="38"/>
      <c r="G3" s="33"/>
      <c r="H3" s="38"/>
      <c r="I3" s="33"/>
    </row>
    <row r="4" spans="1:10" s="37" customFormat="1" ht="18">
      <c r="A4" s="130" t="s">
        <v>169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s="37" customFormat="1" ht="18">
      <c r="A5" s="130" t="s">
        <v>161</v>
      </c>
      <c r="B5" s="130"/>
      <c r="C5" s="130"/>
      <c r="D5" s="130"/>
      <c r="E5" s="130"/>
      <c r="F5" s="130"/>
      <c r="G5" s="130"/>
      <c r="H5" s="130"/>
      <c r="I5" s="130"/>
      <c r="J5" s="130"/>
    </row>
    <row r="7" spans="3:9" s="58" customFormat="1" ht="24" customHeight="1">
      <c r="C7" s="218" t="s">
        <v>132</v>
      </c>
      <c r="D7" s="218"/>
      <c r="E7" s="218"/>
      <c r="F7" s="218"/>
      <c r="G7" s="218"/>
      <c r="H7" s="218"/>
      <c r="I7" s="218"/>
    </row>
    <row r="8" spans="3:9" s="58" customFormat="1" ht="24" customHeight="1">
      <c r="C8" s="218"/>
      <c r="D8" s="218"/>
      <c r="E8" s="218"/>
      <c r="F8" s="218"/>
      <c r="G8" s="218"/>
      <c r="H8" s="218"/>
      <c r="I8" s="218"/>
    </row>
    <row r="9" spans="3:9" ht="15.75">
      <c r="C9" s="221" t="s">
        <v>51</v>
      </c>
      <c r="D9" s="41"/>
      <c r="E9" s="6" t="s">
        <v>83</v>
      </c>
      <c r="F9" s="41"/>
      <c r="G9" s="6" t="s">
        <v>51</v>
      </c>
      <c r="H9" s="12"/>
      <c r="I9" s="6" t="s">
        <v>83</v>
      </c>
    </row>
    <row r="10" spans="1:9" ht="15.75">
      <c r="A10" s="40"/>
      <c r="C10" s="221" t="s">
        <v>59</v>
      </c>
      <c r="D10" s="43"/>
      <c r="E10" s="42" t="s">
        <v>59</v>
      </c>
      <c r="F10" s="43"/>
      <c r="G10" s="6" t="s">
        <v>52</v>
      </c>
      <c r="H10" s="12"/>
      <c r="I10" s="6" t="s">
        <v>52</v>
      </c>
    </row>
    <row r="11" spans="3:9" ht="15.75">
      <c r="C11" s="222" t="s">
        <v>159</v>
      </c>
      <c r="D11" s="43"/>
      <c r="E11" s="42" t="s">
        <v>160</v>
      </c>
      <c r="F11" s="43"/>
      <c r="G11" s="230" t="str">
        <f>+C11</f>
        <v>30/06/2000</v>
      </c>
      <c r="H11" s="44"/>
      <c r="I11" s="42" t="str">
        <f>+E11</f>
        <v>30/06/1999</v>
      </c>
    </row>
    <row r="12" spans="3:9" ht="15.75">
      <c r="C12" s="221" t="s">
        <v>2</v>
      </c>
      <c r="D12" s="43"/>
      <c r="E12" s="42" t="s">
        <v>20</v>
      </c>
      <c r="F12" s="43"/>
      <c r="G12" s="42" t="s">
        <v>20</v>
      </c>
      <c r="H12" s="44"/>
      <c r="I12" s="42" t="s">
        <v>20</v>
      </c>
    </row>
    <row r="13" spans="3:10" ht="9.75" customHeight="1">
      <c r="C13" s="45"/>
      <c r="D13" s="46"/>
      <c r="E13" s="45"/>
      <c r="F13" s="46"/>
      <c r="G13" s="45"/>
      <c r="H13" s="46"/>
      <c r="I13" s="45"/>
      <c r="J13" s="47"/>
    </row>
    <row r="14" spans="1:20" ht="15">
      <c r="A14" s="36" t="s">
        <v>134</v>
      </c>
      <c r="C14" s="48">
        <v>237797</v>
      </c>
      <c r="D14" s="46"/>
      <c r="E14" s="48">
        <v>256413</v>
      </c>
      <c r="F14" s="46"/>
      <c r="G14" s="48">
        <v>914731</v>
      </c>
      <c r="H14" s="46"/>
      <c r="I14" s="48">
        <v>1134611</v>
      </c>
      <c r="J14" s="49"/>
      <c r="Q14" s="36">
        <v>676934</v>
      </c>
      <c r="T14" s="40">
        <f>+G14-Q14</f>
        <v>237797</v>
      </c>
    </row>
    <row r="15" spans="1:20" ht="15">
      <c r="A15" s="36" t="s">
        <v>135</v>
      </c>
      <c r="C15" s="45">
        <v>-110429</v>
      </c>
      <c r="D15" s="46"/>
      <c r="E15" s="45">
        <v>-134196</v>
      </c>
      <c r="F15" s="46"/>
      <c r="G15" s="45">
        <v>-443023</v>
      </c>
      <c r="H15" s="46"/>
      <c r="I15" s="45">
        <v>-706716</v>
      </c>
      <c r="J15" s="49"/>
      <c r="Q15" s="36">
        <v>-332594</v>
      </c>
      <c r="T15" s="40">
        <f aca="true" t="shared" si="0" ref="T15:T43">+G15-Q15</f>
        <v>-110429</v>
      </c>
    </row>
    <row r="16" spans="3:20" ht="6.75" customHeight="1">
      <c r="C16" s="50"/>
      <c r="D16" s="46"/>
      <c r="E16" s="50"/>
      <c r="F16" s="46"/>
      <c r="G16" s="50"/>
      <c r="H16" s="46"/>
      <c r="I16" s="50"/>
      <c r="J16" s="49"/>
      <c r="T16" s="40">
        <f t="shared" si="0"/>
        <v>0</v>
      </c>
    </row>
    <row r="17" spans="3:20" ht="15">
      <c r="C17" s="45"/>
      <c r="D17" s="46"/>
      <c r="E17" s="45"/>
      <c r="F17" s="46"/>
      <c r="G17" s="45"/>
      <c r="H17" s="46"/>
      <c r="I17" s="45"/>
      <c r="J17" s="49"/>
      <c r="T17" s="40">
        <f t="shared" si="0"/>
        <v>0</v>
      </c>
    </row>
    <row r="18" spans="1:20" ht="15">
      <c r="A18" s="36" t="s">
        <v>136</v>
      </c>
      <c r="C18" s="45">
        <f>SUM(C14:C17)</f>
        <v>127368</v>
      </c>
      <c r="D18" s="46"/>
      <c r="E18" s="45">
        <f>SUM(E14:E17)</f>
        <v>122217</v>
      </c>
      <c r="F18" s="46"/>
      <c r="G18" s="45">
        <f>SUM(G14:G17)</f>
        <v>471708</v>
      </c>
      <c r="H18" s="46"/>
      <c r="I18" s="45">
        <f>SUM(I14:I17)</f>
        <v>427895</v>
      </c>
      <c r="J18" s="49"/>
      <c r="Q18" s="36">
        <v>344340</v>
      </c>
      <c r="T18" s="40">
        <f t="shared" si="0"/>
        <v>127368</v>
      </c>
    </row>
    <row r="19" spans="1:20" ht="15">
      <c r="A19" s="51" t="s">
        <v>137</v>
      </c>
      <c r="B19" s="52"/>
      <c r="C19" s="45">
        <v>1120</v>
      </c>
      <c r="D19" s="46"/>
      <c r="E19" s="45">
        <v>231</v>
      </c>
      <c r="F19" s="46"/>
      <c r="G19" s="45">
        <v>3707</v>
      </c>
      <c r="H19" s="46"/>
      <c r="I19" s="45">
        <v>-495</v>
      </c>
      <c r="J19" s="49"/>
      <c r="Q19" s="36">
        <v>2587</v>
      </c>
      <c r="T19" s="40">
        <f t="shared" si="0"/>
        <v>1120</v>
      </c>
    </row>
    <row r="20" spans="1:20" ht="15">
      <c r="A20" s="36" t="s">
        <v>96</v>
      </c>
      <c r="C20" s="45">
        <v>96700</v>
      </c>
      <c r="D20" s="46"/>
      <c r="E20" s="45">
        <v>54219</v>
      </c>
      <c r="F20" s="46"/>
      <c r="G20" s="45">
        <v>205735</v>
      </c>
      <c r="H20" s="46"/>
      <c r="I20" s="45">
        <v>152284</v>
      </c>
      <c r="J20" s="49"/>
      <c r="Q20" s="36">
        <v>109035</v>
      </c>
      <c r="T20" s="40">
        <f t="shared" si="0"/>
        <v>96700</v>
      </c>
    </row>
    <row r="21" spans="3:20" ht="6.75" customHeight="1">
      <c r="C21" s="50"/>
      <c r="D21" s="46"/>
      <c r="E21" s="50"/>
      <c r="F21" s="46"/>
      <c r="G21" s="50"/>
      <c r="H21" s="46"/>
      <c r="I21" s="50"/>
      <c r="J21" s="49"/>
      <c r="T21" s="40">
        <f t="shared" si="0"/>
        <v>0</v>
      </c>
    </row>
    <row r="22" spans="3:20" ht="15">
      <c r="C22" s="45" t="s">
        <v>21</v>
      </c>
      <c r="D22" s="46"/>
      <c r="E22" s="45"/>
      <c r="F22" s="46"/>
      <c r="G22" s="45"/>
      <c r="H22" s="46"/>
      <c r="I22" s="45"/>
      <c r="J22" s="49"/>
      <c r="T22" s="40">
        <f t="shared" si="0"/>
        <v>0</v>
      </c>
    </row>
    <row r="23" spans="1:20" ht="15">
      <c r="A23" s="36" t="s">
        <v>165</v>
      </c>
      <c r="C23" s="45">
        <f>SUM(C18:C20)</f>
        <v>225188</v>
      </c>
      <c r="D23" s="46"/>
      <c r="E23" s="45">
        <f>SUM(E18:E20)</f>
        <v>176667</v>
      </c>
      <c r="F23" s="46"/>
      <c r="G23" s="45">
        <f>SUM(G18:G20)</f>
        <v>681150</v>
      </c>
      <c r="H23" s="46"/>
      <c r="I23" s="45">
        <f>SUM(I18:I20)</f>
        <v>579684</v>
      </c>
      <c r="J23" s="49"/>
      <c r="Q23" s="36">
        <v>455962</v>
      </c>
      <c r="T23" s="40">
        <f t="shared" si="0"/>
        <v>225188</v>
      </c>
    </row>
    <row r="24" spans="1:20" ht="15">
      <c r="A24" s="36" t="s">
        <v>138</v>
      </c>
      <c r="C24" s="45">
        <v>-62040</v>
      </c>
      <c r="D24" s="46"/>
      <c r="E24" s="45">
        <v>-47797</v>
      </c>
      <c r="F24" s="46"/>
      <c r="G24" s="45">
        <v>-232711</v>
      </c>
      <c r="H24" s="46"/>
      <c r="I24" s="45">
        <v>-187341</v>
      </c>
      <c r="J24" s="49"/>
      <c r="Q24" s="36">
        <v>-170671</v>
      </c>
      <c r="T24" s="40">
        <f t="shared" si="0"/>
        <v>-62040</v>
      </c>
    </row>
    <row r="25" spans="3:20" ht="6.75" customHeight="1">
      <c r="C25" s="50"/>
      <c r="D25" s="46"/>
      <c r="E25" s="50"/>
      <c r="F25" s="46"/>
      <c r="G25" s="50"/>
      <c r="H25" s="46"/>
      <c r="I25" s="50"/>
      <c r="J25" s="49"/>
      <c r="T25" s="40">
        <f t="shared" si="0"/>
        <v>0</v>
      </c>
    </row>
    <row r="26" spans="3:20" ht="15">
      <c r="C26" s="45"/>
      <c r="D26" s="46"/>
      <c r="E26" s="45"/>
      <c r="F26" s="46"/>
      <c r="G26" s="45"/>
      <c r="H26" s="46"/>
      <c r="I26" s="45"/>
      <c r="J26" s="49"/>
      <c r="T26" s="40">
        <f t="shared" si="0"/>
        <v>0</v>
      </c>
    </row>
    <row r="27" spans="1:20" s="39" customFormat="1" ht="15">
      <c r="A27" s="39" t="s">
        <v>99</v>
      </c>
      <c r="C27" s="45">
        <f>SUM(C23:C24)</f>
        <v>163148</v>
      </c>
      <c r="D27" s="46"/>
      <c r="E27" s="45">
        <f>SUM(E23:E24)</f>
        <v>128870</v>
      </c>
      <c r="F27" s="46"/>
      <c r="G27" s="45">
        <f>SUM(G23:G24)</f>
        <v>448439</v>
      </c>
      <c r="H27" s="46"/>
      <c r="I27" s="45">
        <f>SUM(I23:I24)</f>
        <v>392343</v>
      </c>
      <c r="J27" s="46"/>
      <c r="Q27" s="39">
        <v>285291</v>
      </c>
      <c r="T27" s="40">
        <f t="shared" si="0"/>
        <v>163148</v>
      </c>
    </row>
    <row r="28" spans="1:20" s="39" customFormat="1" ht="15">
      <c r="A28" s="36" t="s">
        <v>139</v>
      </c>
      <c r="C28" s="45"/>
      <c r="D28" s="46"/>
      <c r="E28" s="45"/>
      <c r="F28" s="46"/>
      <c r="G28" s="45"/>
      <c r="H28" s="46"/>
      <c r="I28" s="45"/>
      <c r="J28" s="46"/>
      <c r="T28" s="40">
        <f t="shared" si="0"/>
        <v>0</v>
      </c>
    </row>
    <row r="29" spans="1:20" ht="15">
      <c r="A29" s="36" t="s">
        <v>140</v>
      </c>
      <c r="C29" s="45">
        <v>-23444</v>
      </c>
      <c r="D29" s="46"/>
      <c r="E29" s="45">
        <v>-80559</v>
      </c>
      <c r="F29" s="46"/>
      <c r="G29" s="45">
        <v>-135257</v>
      </c>
      <c r="H29" s="46"/>
      <c r="I29" s="45">
        <v>-254903</v>
      </c>
      <c r="J29" s="49"/>
      <c r="Q29" s="36">
        <v>-111813</v>
      </c>
      <c r="T29" s="40">
        <f t="shared" si="0"/>
        <v>-23444</v>
      </c>
    </row>
    <row r="30" spans="1:20" ht="15">
      <c r="A30" s="36" t="s">
        <v>167</v>
      </c>
      <c r="C30" s="45"/>
      <c r="D30" s="46"/>
      <c r="E30" s="45"/>
      <c r="F30" s="46"/>
      <c r="G30" s="45"/>
      <c r="H30" s="46"/>
      <c r="I30" s="45"/>
      <c r="J30" s="49"/>
      <c r="T30" s="40">
        <f t="shared" si="0"/>
        <v>0</v>
      </c>
    </row>
    <row r="31" spans="1:20" ht="15">
      <c r="A31" s="36" t="s">
        <v>168</v>
      </c>
      <c r="C31" s="229">
        <v>0</v>
      </c>
      <c r="D31" s="46"/>
      <c r="E31" s="229">
        <v>0</v>
      </c>
      <c r="F31" s="229"/>
      <c r="G31" s="229">
        <v>0</v>
      </c>
      <c r="H31" s="229"/>
      <c r="I31" s="229">
        <v>0</v>
      </c>
      <c r="J31" s="49"/>
      <c r="Q31" s="36">
        <v>0</v>
      </c>
      <c r="T31" s="40">
        <f t="shared" si="0"/>
        <v>0</v>
      </c>
    </row>
    <row r="32" spans="3:20" ht="8.25" customHeight="1">
      <c r="C32" s="50"/>
      <c r="D32" s="46"/>
      <c r="E32" s="50"/>
      <c r="F32" s="46"/>
      <c r="G32" s="50"/>
      <c r="H32" s="46"/>
      <c r="I32" s="50"/>
      <c r="J32" s="49"/>
      <c r="T32" s="40">
        <f t="shared" si="0"/>
        <v>0</v>
      </c>
    </row>
    <row r="33" spans="3:20" ht="6" customHeight="1">
      <c r="C33" s="45"/>
      <c r="D33" s="46"/>
      <c r="E33" s="45"/>
      <c r="F33" s="46"/>
      <c r="G33" s="45"/>
      <c r="H33" s="46"/>
      <c r="I33" s="45"/>
      <c r="J33" s="49"/>
      <c r="T33" s="40">
        <f t="shared" si="0"/>
        <v>0</v>
      </c>
    </row>
    <row r="34" spans="1:20" ht="15">
      <c r="A34" s="36" t="s">
        <v>162</v>
      </c>
      <c r="C34" s="45">
        <f>SUM(C27:C31)</f>
        <v>139704</v>
      </c>
      <c r="D34" s="46"/>
      <c r="E34" s="45">
        <f>SUM(E27:E31)</f>
        <v>48311</v>
      </c>
      <c r="F34" s="46"/>
      <c r="G34" s="45">
        <f>SUM(G27:G31)</f>
        <v>313182</v>
      </c>
      <c r="H34" s="46"/>
      <c r="I34" s="45">
        <f>SUM(I27:I31)</f>
        <v>137440</v>
      </c>
      <c r="J34" s="49"/>
      <c r="Q34" s="36">
        <v>173478</v>
      </c>
      <c r="T34" s="40">
        <f t="shared" si="0"/>
        <v>139704</v>
      </c>
    </row>
    <row r="35" spans="1:20" ht="15">
      <c r="A35" s="36" t="s">
        <v>129</v>
      </c>
      <c r="C35" s="45">
        <f>+PL_Data!AY41</f>
        <v>0</v>
      </c>
      <c r="D35" s="46"/>
      <c r="E35" s="45">
        <v>-27752</v>
      </c>
      <c r="F35" s="46"/>
      <c r="G35" s="45">
        <f>+PL_Data!M41</f>
        <v>0</v>
      </c>
      <c r="H35" s="46"/>
      <c r="I35" s="45">
        <v>-27752</v>
      </c>
      <c r="J35" s="49"/>
      <c r="Q35" s="36">
        <v>-60717</v>
      </c>
      <c r="T35" s="40">
        <f t="shared" si="0"/>
        <v>60717</v>
      </c>
    </row>
    <row r="36" spans="3:20" ht="8.25" customHeight="1">
      <c r="C36" s="50"/>
      <c r="D36" s="46"/>
      <c r="E36" s="50"/>
      <c r="F36" s="46"/>
      <c r="G36" s="50"/>
      <c r="H36" s="46"/>
      <c r="I36" s="50"/>
      <c r="J36" s="49"/>
      <c r="Q36" s="36">
        <v>0</v>
      </c>
      <c r="T36" s="40">
        <f t="shared" si="0"/>
        <v>0</v>
      </c>
    </row>
    <row r="37" spans="3:20" ht="8.25" customHeight="1">
      <c r="C37" s="45"/>
      <c r="D37" s="46"/>
      <c r="E37" s="45"/>
      <c r="F37" s="46"/>
      <c r="G37" s="45"/>
      <c r="H37" s="46"/>
      <c r="I37" s="45"/>
      <c r="J37" s="49"/>
      <c r="T37" s="40">
        <f t="shared" si="0"/>
        <v>0</v>
      </c>
    </row>
    <row r="38" spans="1:20" ht="15" customHeight="1">
      <c r="A38" s="36" t="s">
        <v>164</v>
      </c>
      <c r="C38" s="45">
        <f>SUM(C34:C35)</f>
        <v>139704</v>
      </c>
      <c r="D38" s="46"/>
      <c r="E38" s="45">
        <f>SUM(E34:E35)</f>
        <v>20559</v>
      </c>
      <c r="F38" s="46"/>
      <c r="G38" s="45">
        <f>SUM(G34:G35)</f>
        <v>313182</v>
      </c>
      <c r="H38" s="46"/>
      <c r="I38" s="45">
        <f>SUM(I34:I35)</f>
        <v>109688</v>
      </c>
      <c r="J38" s="49"/>
      <c r="T38" s="40">
        <f t="shared" si="0"/>
        <v>313182</v>
      </c>
    </row>
    <row r="39" spans="1:20" ht="15" customHeight="1">
      <c r="A39" s="36" t="s">
        <v>22</v>
      </c>
      <c r="C39" s="45">
        <v>-30537</v>
      </c>
      <c r="D39" s="46"/>
      <c r="E39" s="45">
        <v>7868</v>
      </c>
      <c r="F39" s="46"/>
      <c r="G39" s="45">
        <v>-91254</v>
      </c>
      <c r="H39" s="46"/>
      <c r="I39" s="45">
        <v>7868</v>
      </c>
      <c r="J39" s="49"/>
      <c r="Q39" s="36">
        <v>112761</v>
      </c>
      <c r="T39" s="40">
        <f t="shared" si="0"/>
        <v>-204015</v>
      </c>
    </row>
    <row r="40" spans="1:20" ht="15" customHeight="1">
      <c r="A40" s="36" t="s">
        <v>23</v>
      </c>
      <c r="B40" s="53"/>
      <c r="C40" s="229">
        <f>+PL_Data!AY46</f>
        <v>0</v>
      </c>
      <c r="D40" s="229"/>
      <c r="E40" s="229">
        <v>0</v>
      </c>
      <c r="F40" s="229"/>
      <c r="G40" s="229">
        <f>+PL_Data!M46</f>
        <v>0</v>
      </c>
      <c r="H40" s="229"/>
      <c r="I40" s="229">
        <v>0</v>
      </c>
      <c r="J40" s="49"/>
      <c r="T40" s="40">
        <f t="shared" si="0"/>
        <v>0</v>
      </c>
    </row>
    <row r="41" spans="3:20" ht="8.25" customHeight="1">
      <c r="C41" s="50"/>
      <c r="D41" s="46"/>
      <c r="E41" s="50"/>
      <c r="F41" s="46"/>
      <c r="G41" s="50"/>
      <c r="H41" s="46"/>
      <c r="I41" s="50"/>
      <c r="J41" s="49"/>
      <c r="T41" s="40">
        <f t="shared" si="0"/>
        <v>0</v>
      </c>
    </row>
    <row r="42" spans="3:20" ht="6.75" customHeight="1">
      <c r="C42" s="45"/>
      <c r="D42" s="46"/>
      <c r="E42" s="45"/>
      <c r="F42" s="46"/>
      <c r="G42" s="45"/>
      <c r="H42" s="46"/>
      <c r="I42" s="45"/>
      <c r="J42" s="49"/>
      <c r="Q42" s="36">
        <v>112761</v>
      </c>
      <c r="T42" s="40">
        <f t="shared" si="0"/>
        <v>-112761</v>
      </c>
    </row>
    <row r="43" spans="1:20" ht="15" customHeight="1">
      <c r="A43" s="36" t="s">
        <v>163</v>
      </c>
      <c r="C43" s="48">
        <f>SUM(C38:C40)</f>
        <v>109167</v>
      </c>
      <c r="D43" s="46"/>
      <c r="E43" s="48">
        <f>SUM(E38:E40)</f>
        <v>28427</v>
      </c>
      <c r="F43" s="46"/>
      <c r="G43" s="48">
        <f>SUM(G38:G40)</f>
        <v>221928</v>
      </c>
      <c r="H43" s="46"/>
      <c r="I43" s="48">
        <f>SUM(I38:I40)</f>
        <v>117556</v>
      </c>
      <c r="J43" s="49"/>
      <c r="Q43" s="36">
        <v>89129</v>
      </c>
      <c r="T43" s="40">
        <f t="shared" si="0"/>
        <v>132799</v>
      </c>
    </row>
    <row r="44" spans="3:10" ht="8.25" customHeight="1">
      <c r="C44" s="50"/>
      <c r="D44" s="46"/>
      <c r="E44" s="50"/>
      <c r="F44" s="46"/>
      <c r="G44" s="50"/>
      <c r="H44" s="46"/>
      <c r="I44" s="50"/>
      <c r="J44" s="49"/>
    </row>
    <row r="45" ht="15">
      <c r="G45" s="231"/>
    </row>
    <row r="46" spans="1:9" ht="15">
      <c r="A46" s="36" t="s">
        <v>141</v>
      </c>
      <c r="C46" s="234">
        <f>+C43</f>
        <v>109167</v>
      </c>
      <c r="E46" s="234">
        <f>+E43</f>
        <v>28427</v>
      </c>
      <c r="G46" s="235">
        <f>+G43</f>
        <v>221928</v>
      </c>
      <c r="I46" s="234">
        <f>+I43</f>
        <v>117556</v>
      </c>
    </row>
    <row r="47" spans="3:10" ht="8.25" customHeight="1" thickBot="1">
      <c r="C47" s="54"/>
      <c r="D47" s="46"/>
      <c r="E47" s="54"/>
      <c r="F47" s="46"/>
      <c r="G47" s="54"/>
      <c r="H47" s="46"/>
      <c r="I47" s="54"/>
      <c r="J47" s="49"/>
    </row>
    <row r="48" spans="3:10" s="39" customFormat="1" ht="8.25" customHeight="1" thickTop="1">
      <c r="C48" s="45"/>
      <c r="D48" s="46"/>
      <c r="E48" s="45"/>
      <c r="F48" s="46"/>
      <c r="G48" s="45"/>
      <c r="H48" s="46"/>
      <c r="I48" s="45"/>
      <c r="J48" s="46"/>
    </row>
    <row r="49" spans="1:10" ht="18" customHeight="1" thickBot="1">
      <c r="A49" s="36" t="s">
        <v>142</v>
      </c>
      <c r="C49" s="241">
        <v>18.91</v>
      </c>
      <c r="D49" s="55"/>
      <c r="E49" s="240">
        <v>4.93</v>
      </c>
      <c r="F49" s="55"/>
      <c r="G49" s="241">
        <v>38.45</v>
      </c>
      <c r="H49" s="55"/>
      <c r="I49" s="241">
        <v>20.37</v>
      </c>
      <c r="J49" s="49"/>
    </row>
    <row r="50" spans="3:10" ht="15.75" thickTop="1">
      <c r="C50" s="242"/>
      <c r="D50" s="46"/>
      <c r="E50" s="48"/>
      <c r="F50" s="46"/>
      <c r="G50" s="48"/>
      <c r="H50" s="46"/>
      <c r="I50" s="242"/>
      <c r="J50" s="49"/>
    </row>
    <row r="51" spans="1:10" ht="18" customHeight="1" thickBot="1">
      <c r="A51" s="36" t="s">
        <v>143</v>
      </c>
      <c r="C51" s="243">
        <v>18.16</v>
      </c>
      <c r="D51" s="46"/>
      <c r="E51" s="239">
        <v>4.89</v>
      </c>
      <c r="F51" s="46"/>
      <c r="G51" s="239">
        <v>37.17</v>
      </c>
      <c r="H51" s="46"/>
      <c r="I51" s="243">
        <v>20.21</v>
      </c>
      <c r="J51" s="49"/>
    </row>
    <row r="52" spans="3:10" ht="15.75" thickTop="1">
      <c r="C52" s="56"/>
      <c r="D52" s="57"/>
      <c r="E52" s="56"/>
      <c r="F52" s="57"/>
      <c r="G52" s="56"/>
      <c r="H52" s="57"/>
      <c r="I52" s="56"/>
      <c r="J52" s="47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="75" zoomScaleNormal="75" workbookViewId="0" topLeftCell="A28">
      <selection activeCell="E46" sqref="E46"/>
    </sheetView>
  </sheetViews>
  <sheetFormatPr defaultColWidth="9.140625" defaultRowHeight="12.75"/>
  <cols>
    <col min="1" max="1" width="40.7109375" style="36" customWidth="1"/>
    <col min="2" max="2" width="0.9921875" style="36" customWidth="1"/>
    <col min="3" max="3" width="19.421875" style="37" customWidth="1"/>
    <col min="4" max="4" width="1.57421875" style="39" customWidth="1"/>
    <col min="5" max="5" width="19.421875" style="37" customWidth="1"/>
    <col min="6" max="6" width="2.28125" style="39" customWidth="1"/>
    <col min="7" max="7" width="19.421875" style="37" customWidth="1"/>
    <col min="8" max="8" width="1.7109375" style="39" customWidth="1"/>
    <col min="9" max="9" width="19.421875" style="37" customWidth="1"/>
    <col min="10" max="10" width="2.140625" style="36" customWidth="1"/>
    <col min="11" max="11" width="3.57421875" style="36" customWidth="1"/>
    <col min="12" max="16384" width="3.00390625" style="36" customWidth="1"/>
  </cols>
  <sheetData>
    <row r="1" spans="1:9" ht="15.75">
      <c r="A1" s="32"/>
      <c r="B1" s="32"/>
      <c r="C1" s="33"/>
      <c r="D1" s="34"/>
      <c r="E1" s="33"/>
      <c r="F1" s="34"/>
      <c r="G1" s="33"/>
      <c r="H1" s="35"/>
      <c r="I1" s="60"/>
    </row>
    <row r="2" spans="1:10" s="37" customFormat="1" ht="18">
      <c r="A2" s="130" t="s">
        <v>19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9" s="37" customFormat="1" ht="15.75">
      <c r="A3" s="33"/>
      <c r="B3" s="33"/>
      <c r="C3" s="33"/>
      <c r="D3" s="38"/>
      <c r="E3" s="33"/>
      <c r="F3" s="38"/>
      <c r="G3" s="33"/>
      <c r="H3" s="38"/>
      <c r="I3" s="33"/>
    </row>
    <row r="4" spans="1:10" s="37" customFormat="1" ht="18">
      <c r="A4" s="130" t="s">
        <v>169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s="37" customFormat="1" ht="18">
      <c r="A5" s="130" t="s">
        <v>161</v>
      </c>
      <c r="B5" s="130"/>
      <c r="C5" s="130"/>
      <c r="D5" s="130"/>
      <c r="E5" s="130"/>
      <c r="F5" s="130"/>
      <c r="G5" s="130"/>
      <c r="H5" s="130"/>
      <c r="I5" s="130"/>
      <c r="J5" s="130"/>
    </row>
    <row r="7" spans="3:9" s="58" customFormat="1" ht="24" customHeight="1">
      <c r="C7" s="218" t="s">
        <v>133</v>
      </c>
      <c r="D7" s="218"/>
      <c r="E7" s="218"/>
      <c r="F7" s="218"/>
      <c r="G7" s="218"/>
      <c r="H7" s="218"/>
      <c r="I7" s="218"/>
    </row>
    <row r="8" spans="3:9" s="58" customFormat="1" ht="24" customHeight="1">
      <c r="C8" s="218"/>
      <c r="D8" s="218"/>
      <c r="E8" s="218"/>
      <c r="F8" s="218"/>
      <c r="G8" s="218"/>
      <c r="H8" s="218"/>
      <c r="I8" s="218"/>
    </row>
    <row r="9" spans="3:9" ht="15.75">
      <c r="C9" s="221" t="s">
        <v>51</v>
      </c>
      <c r="D9" s="41"/>
      <c r="E9" s="6" t="s">
        <v>83</v>
      </c>
      <c r="F9" s="41"/>
      <c r="G9" s="6" t="s">
        <v>51</v>
      </c>
      <c r="H9" s="12"/>
      <c r="I9" s="6" t="s">
        <v>83</v>
      </c>
    </row>
    <row r="10" spans="1:9" ht="15.75">
      <c r="A10" s="40"/>
      <c r="C10" s="221" t="s">
        <v>59</v>
      </c>
      <c r="D10" s="43"/>
      <c r="E10" s="42" t="s">
        <v>59</v>
      </c>
      <c r="F10" s="43"/>
      <c r="G10" s="6" t="s">
        <v>52</v>
      </c>
      <c r="H10" s="12"/>
      <c r="I10" s="6" t="s">
        <v>52</v>
      </c>
    </row>
    <row r="11" spans="3:9" ht="15.75">
      <c r="C11" s="222" t="s">
        <v>159</v>
      </c>
      <c r="D11" s="43"/>
      <c r="E11" s="42" t="s">
        <v>160</v>
      </c>
      <c r="F11" s="43"/>
      <c r="G11" s="230" t="str">
        <f>+C11</f>
        <v>30/06/2000</v>
      </c>
      <c r="H11" s="44"/>
      <c r="I11" s="42" t="str">
        <f>+E11</f>
        <v>30/06/1999</v>
      </c>
    </row>
    <row r="12" spans="3:9" ht="15.75">
      <c r="C12" s="221" t="s">
        <v>2</v>
      </c>
      <c r="D12" s="43"/>
      <c r="E12" s="42" t="s">
        <v>20</v>
      </c>
      <c r="F12" s="43"/>
      <c r="G12" s="42" t="s">
        <v>20</v>
      </c>
      <c r="H12" s="44"/>
      <c r="I12" s="42" t="s">
        <v>20</v>
      </c>
    </row>
    <row r="13" spans="3:10" ht="9.75" customHeight="1">
      <c r="C13" s="45"/>
      <c r="D13" s="46"/>
      <c r="E13" s="45"/>
      <c r="F13" s="46"/>
      <c r="G13" s="45"/>
      <c r="H13" s="46"/>
      <c r="I13" s="45"/>
      <c r="J13" s="47"/>
    </row>
    <row r="14" spans="1:10" ht="15">
      <c r="A14" s="36" t="s">
        <v>134</v>
      </c>
      <c r="C14" s="48">
        <v>364047</v>
      </c>
      <c r="D14" s="46"/>
      <c r="E14" s="48">
        <v>471912.6190000002</v>
      </c>
      <c r="F14" s="46"/>
      <c r="G14" s="48">
        <v>1611100</v>
      </c>
      <c r="H14" s="46"/>
      <c r="I14" s="48">
        <v>2020768</v>
      </c>
      <c r="J14" s="49"/>
    </row>
    <row r="15" spans="1:10" ht="15">
      <c r="A15" s="36" t="s">
        <v>135</v>
      </c>
      <c r="C15" s="45">
        <v>-167226</v>
      </c>
      <c r="D15" s="46"/>
      <c r="E15" s="45">
        <v>-275017</v>
      </c>
      <c r="F15" s="46"/>
      <c r="G15" s="45">
        <v>-805135</v>
      </c>
      <c r="H15" s="46"/>
      <c r="I15" s="45">
        <v>-1378611</v>
      </c>
      <c r="J15" s="49"/>
    </row>
    <row r="16" spans="3:10" ht="6.75" customHeight="1">
      <c r="C16" s="50"/>
      <c r="D16" s="46"/>
      <c r="E16" s="50"/>
      <c r="F16" s="46"/>
      <c r="G16" s="50"/>
      <c r="H16" s="46"/>
      <c r="I16" s="50"/>
      <c r="J16" s="49"/>
    </row>
    <row r="17" spans="3:10" ht="15">
      <c r="C17" s="45"/>
      <c r="D17" s="46"/>
      <c r="E17" s="45"/>
      <c r="F17" s="46"/>
      <c r="G17" s="45"/>
      <c r="H17" s="46"/>
      <c r="I17" s="45"/>
      <c r="J17" s="49"/>
    </row>
    <row r="18" spans="1:10" ht="15">
      <c r="A18" s="36" t="s">
        <v>136</v>
      </c>
      <c r="C18" s="45">
        <f>SUM(C14:C17)</f>
        <v>196821</v>
      </c>
      <c r="D18" s="46"/>
      <c r="E18" s="45">
        <f>SUM(E14:E17)</f>
        <v>196895.61900000018</v>
      </c>
      <c r="F18" s="46"/>
      <c r="G18" s="45">
        <f>SUM(G14:G17)</f>
        <v>805965</v>
      </c>
      <c r="H18" s="46"/>
      <c r="I18" s="45">
        <f>SUM(I14:I17)</f>
        <v>642157</v>
      </c>
      <c r="J18" s="49"/>
    </row>
    <row r="19" spans="1:10" ht="15">
      <c r="A19" s="51" t="s">
        <v>137</v>
      </c>
      <c r="B19" s="52"/>
      <c r="C19" s="45">
        <v>8814</v>
      </c>
      <c r="D19" s="46"/>
      <c r="E19" s="45">
        <v>2666</v>
      </c>
      <c r="F19" s="46"/>
      <c r="G19" s="45">
        <f>PL_Data!G22</f>
        <v>23704</v>
      </c>
      <c r="H19" s="46"/>
      <c r="I19" s="45">
        <v>7331</v>
      </c>
      <c r="J19" s="49"/>
    </row>
    <row r="20" spans="1:10" ht="15">
      <c r="A20" s="36" t="s">
        <v>96</v>
      </c>
      <c r="C20" s="45">
        <v>79206</v>
      </c>
      <c r="D20" s="46"/>
      <c r="E20" s="45">
        <v>54242.8</v>
      </c>
      <c r="F20" s="46"/>
      <c r="G20" s="45">
        <v>215249</v>
      </c>
      <c r="H20" s="46"/>
      <c r="I20" s="45">
        <v>174503</v>
      </c>
      <c r="J20" s="49"/>
    </row>
    <row r="21" spans="3:10" ht="6.75" customHeight="1">
      <c r="C21" s="50"/>
      <c r="D21" s="46"/>
      <c r="E21" s="50"/>
      <c r="F21" s="46"/>
      <c r="G21" s="50"/>
      <c r="H21" s="46"/>
      <c r="I21" s="50"/>
      <c r="J21" s="49"/>
    </row>
    <row r="22" spans="3:10" ht="15">
      <c r="C22" s="45" t="s">
        <v>21</v>
      </c>
      <c r="D22" s="46"/>
      <c r="E22" s="45"/>
      <c r="F22" s="46"/>
      <c r="G22" s="45"/>
      <c r="H22" s="46"/>
      <c r="I22" s="45"/>
      <c r="J22" s="49"/>
    </row>
    <row r="23" spans="1:10" ht="15">
      <c r="A23" s="36" t="s">
        <v>165</v>
      </c>
      <c r="C23" s="45">
        <f>SUM(C18:C20)</f>
        <v>284841</v>
      </c>
      <c r="D23" s="46"/>
      <c r="E23" s="45">
        <f>SUM(E18:E20)</f>
        <v>253804.41900000017</v>
      </c>
      <c r="F23" s="46"/>
      <c r="G23" s="45">
        <f>SUM(G18:G20)</f>
        <v>1044918</v>
      </c>
      <c r="H23" s="46"/>
      <c r="I23" s="45">
        <f>SUM(I18:I20)</f>
        <v>823991</v>
      </c>
      <c r="J23" s="49"/>
    </row>
    <row r="24" spans="1:10" ht="15">
      <c r="A24" s="36" t="s">
        <v>138</v>
      </c>
      <c r="C24" s="45">
        <v>-90321</v>
      </c>
      <c r="D24" s="46"/>
      <c r="E24" s="45">
        <v>-72422.8</v>
      </c>
      <c r="F24" s="46"/>
      <c r="G24" s="45">
        <v>-340407</v>
      </c>
      <c r="H24" s="46"/>
      <c r="I24" s="45">
        <v>-284686</v>
      </c>
      <c r="J24" s="49"/>
    </row>
    <row r="25" spans="3:10" ht="6.75" customHeight="1">
      <c r="C25" s="50"/>
      <c r="D25" s="46"/>
      <c r="E25" s="50"/>
      <c r="F25" s="46"/>
      <c r="G25" s="50"/>
      <c r="H25" s="46"/>
      <c r="I25" s="50"/>
      <c r="J25" s="49"/>
    </row>
    <row r="26" spans="3:10" ht="15">
      <c r="C26" s="45"/>
      <c r="D26" s="46"/>
      <c r="E26" s="45"/>
      <c r="F26" s="46"/>
      <c r="G26" s="45"/>
      <c r="H26" s="46"/>
      <c r="I26" s="45"/>
      <c r="J26" s="49"/>
    </row>
    <row r="27" spans="1:10" s="39" customFormat="1" ht="15">
      <c r="A27" s="39" t="s">
        <v>99</v>
      </c>
      <c r="C27" s="45">
        <f>SUM(C23:C24)</f>
        <v>194520</v>
      </c>
      <c r="D27" s="46"/>
      <c r="E27" s="45">
        <f>SUM(E23:E24)</f>
        <v>181381.61900000018</v>
      </c>
      <c r="F27" s="46"/>
      <c r="G27" s="45">
        <f>SUM(G23:G24)</f>
        <v>704511</v>
      </c>
      <c r="H27" s="46"/>
      <c r="I27" s="45">
        <f>SUM(I23:I24)</f>
        <v>539305</v>
      </c>
      <c r="J27" s="46"/>
    </row>
    <row r="28" spans="1:10" s="39" customFormat="1" ht="15">
      <c r="A28" s="36" t="s">
        <v>139</v>
      </c>
      <c r="C28" s="45"/>
      <c r="D28" s="46"/>
      <c r="E28" s="45"/>
      <c r="F28" s="46"/>
      <c r="G28" s="45"/>
      <c r="H28" s="46"/>
      <c r="I28" s="45"/>
      <c r="J28" s="46"/>
    </row>
    <row r="29" spans="1:10" ht="15">
      <c r="A29" s="36" t="s">
        <v>140</v>
      </c>
      <c r="C29" s="45">
        <v>-53793</v>
      </c>
      <c r="D29" s="46"/>
      <c r="E29" s="45">
        <v>-176414</v>
      </c>
      <c r="F29" s="46"/>
      <c r="G29" s="45">
        <v>-238803</v>
      </c>
      <c r="H29" s="46"/>
      <c r="I29" s="45">
        <v>-413467</v>
      </c>
      <c r="J29" s="49"/>
    </row>
    <row r="30" spans="3:10" ht="15" hidden="1">
      <c r="C30" s="45"/>
      <c r="D30" s="46"/>
      <c r="E30" s="45"/>
      <c r="F30" s="46"/>
      <c r="G30" s="45"/>
      <c r="H30" s="46"/>
      <c r="I30" s="45"/>
      <c r="J30" s="49"/>
    </row>
    <row r="31" spans="1:10" ht="15" hidden="1">
      <c r="A31" s="36" t="s">
        <v>101</v>
      </c>
      <c r="C31" s="45"/>
      <c r="D31" s="46"/>
      <c r="E31" s="45"/>
      <c r="F31" s="46"/>
      <c r="G31" s="45"/>
      <c r="H31" s="46"/>
      <c r="I31" s="45">
        <v>0</v>
      </c>
      <c r="J31" s="49"/>
    </row>
    <row r="32" spans="3:10" ht="8.25" customHeight="1">
      <c r="C32" s="50"/>
      <c r="D32" s="46"/>
      <c r="E32" s="50"/>
      <c r="F32" s="46"/>
      <c r="G32" s="50"/>
      <c r="H32" s="46"/>
      <c r="I32" s="50"/>
      <c r="J32" s="49"/>
    </row>
    <row r="33" spans="3:10" ht="6" customHeight="1">
      <c r="C33" s="45"/>
      <c r="D33" s="46"/>
      <c r="E33" s="45"/>
      <c r="F33" s="46"/>
      <c r="G33" s="45"/>
      <c r="H33" s="46"/>
      <c r="I33" s="45"/>
      <c r="J33" s="49"/>
    </row>
    <row r="34" spans="1:10" ht="15">
      <c r="A34" s="36" t="s">
        <v>162</v>
      </c>
      <c r="C34" s="45">
        <f>SUM(C27:C29)</f>
        <v>140727</v>
      </c>
      <c r="D34" s="46"/>
      <c r="E34" s="45">
        <f>SUM(E27:E29)</f>
        <v>4967.619000000181</v>
      </c>
      <c r="F34" s="46"/>
      <c r="G34" s="45">
        <f>SUM(G27:G29)</f>
        <v>465708</v>
      </c>
      <c r="H34" s="46"/>
      <c r="I34" s="45">
        <f>SUM(I27:I29)</f>
        <v>125838</v>
      </c>
      <c r="J34" s="49"/>
    </row>
    <row r="35" spans="1:10" ht="15">
      <c r="A35" s="36" t="s">
        <v>129</v>
      </c>
      <c r="C35" s="229">
        <f>+PL_Data!AS41</f>
        <v>0</v>
      </c>
      <c r="D35" s="46"/>
      <c r="E35" s="45">
        <v>-18783</v>
      </c>
      <c r="F35" s="46"/>
      <c r="G35" s="229">
        <f>+PL_Data!G41</f>
        <v>0</v>
      </c>
      <c r="H35" s="46"/>
      <c r="I35" s="45">
        <v>-18783</v>
      </c>
      <c r="J35" s="49"/>
    </row>
    <row r="36" spans="3:10" ht="8.25" customHeight="1">
      <c r="C36" s="50"/>
      <c r="D36" s="46"/>
      <c r="E36" s="50"/>
      <c r="F36" s="46"/>
      <c r="G36" s="50"/>
      <c r="H36" s="46"/>
      <c r="I36" s="50"/>
      <c r="J36" s="49"/>
    </row>
    <row r="37" spans="3:10" ht="8.25" customHeight="1">
      <c r="C37" s="45"/>
      <c r="D37" s="46"/>
      <c r="E37" s="45"/>
      <c r="F37" s="46"/>
      <c r="G37" s="45"/>
      <c r="H37" s="46"/>
      <c r="I37" s="45"/>
      <c r="J37" s="49"/>
    </row>
    <row r="38" spans="1:10" ht="15" customHeight="1">
      <c r="A38" s="36" t="s">
        <v>164</v>
      </c>
      <c r="C38" s="45">
        <f>SUM(C34:C35)</f>
        <v>140727</v>
      </c>
      <c r="D38" s="46"/>
      <c r="E38" s="45">
        <f>SUM(E34:E35)</f>
        <v>-13815.38099999982</v>
      </c>
      <c r="F38" s="46"/>
      <c r="G38" s="45">
        <f>SUM(G34:G35)</f>
        <v>465708</v>
      </c>
      <c r="H38" s="46"/>
      <c r="I38" s="45">
        <f>SUM(I34:I35)</f>
        <v>107055</v>
      </c>
      <c r="J38" s="49"/>
    </row>
    <row r="39" spans="1:10" ht="15" customHeight="1">
      <c r="A39" s="36" t="s">
        <v>22</v>
      </c>
      <c r="C39" s="45">
        <v>-19306</v>
      </c>
      <c r="D39" s="46"/>
      <c r="E39" s="45">
        <v>10321</v>
      </c>
      <c r="F39" s="46"/>
      <c r="G39" s="45">
        <v>-127913</v>
      </c>
      <c r="H39" s="46"/>
      <c r="I39" s="45">
        <v>10321</v>
      </c>
      <c r="J39" s="49"/>
    </row>
    <row r="40" spans="1:10" ht="15" customHeight="1">
      <c r="A40" s="36" t="s">
        <v>23</v>
      </c>
      <c r="B40" s="53"/>
      <c r="C40" s="23">
        <v>-47</v>
      </c>
      <c r="D40" s="46"/>
      <c r="E40" s="23">
        <v>-28</v>
      </c>
      <c r="F40" s="46"/>
      <c r="G40" s="23">
        <v>-47</v>
      </c>
      <c r="H40" s="244"/>
      <c r="I40" s="23">
        <v>-28</v>
      </c>
      <c r="J40" s="49"/>
    </row>
    <row r="41" spans="3:10" ht="8.25" customHeight="1">
      <c r="C41" s="50"/>
      <c r="D41" s="46"/>
      <c r="E41" s="50"/>
      <c r="F41" s="46"/>
      <c r="G41" s="50"/>
      <c r="H41" s="46"/>
      <c r="I41" s="50"/>
      <c r="J41" s="49"/>
    </row>
    <row r="42" spans="3:10" ht="6.75" customHeight="1">
      <c r="C42" s="45"/>
      <c r="D42" s="46"/>
      <c r="E42" s="45"/>
      <c r="F42" s="46"/>
      <c r="G42" s="45"/>
      <c r="H42" s="46"/>
      <c r="I42" s="45"/>
      <c r="J42" s="49"/>
    </row>
    <row r="43" spans="1:10" ht="15" customHeight="1">
      <c r="A43" s="36" t="s">
        <v>163</v>
      </c>
      <c r="C43" s="48">
        <f>SUM(C38:C40)</f>
        <v>121374</v>
      </c>
      <c r="D43" s="46"/>
      <c r="E43" s="48">
        <f>SUM(E38:E40)</f>
        <v>-3522.3809999998193</v>
      </c>
      <c r="F43" s="46"/>
      <c r="G43" s="48">
        <f>SUM(G38:G40)</f>
        <v>337748</v>
      </c>
      <c r="H43" s="46"/>
      <c r="I43" s="48">
        <f>SUM(I38:I40)</f>
        <v>117348</v>
      </c>
      <c r="J43" s="49"/>
    </row>
    <row r="44" spans="3:10" ht="8.25" customHeight="1">
      <c r="C44" s="50"/>
      <c r="D44" s="46"/>
      <c r="E44" s="50"/>
      <c r="F44" s="46"/>
      <c r="G44" s="50"/>
      <c r="H44" s="46"/>
      <c r="I44" s="50"/>
      <c r="J44" s="49"/>
    </row>
    <row r="45" ht="15">
      <c r="G45" s="231"/>
    </row>
    <row r="46" spans="1:9" ht="15">
      <c r="A46" s="36" t="s">
        <v>141</v>
      </c>
      <c r="C46" s="234">
        <f>+C43</f>
        <v>121374</v>
      </c>
      <c r="E46" s="234">
        <f>+E43</f>
        <v>-3522.3809999998193</v>
      </c>
      <c r="G46" s="235">
        <f>+G43</f>
        <v>337748</v>
      </c>
      <c r="I46" s="234">
        <f>+I43</f>
        <v>117348</v>
      </c>
    </row>
    <row r="47" spans="3:10" ht="8.25" customHeight="1" thickBot="1">
      <c r="C47" s="54"/>
      <c r="D47" s="46"/>
      <c r="E47" s="54"/>
      <c r="F47" s="46"/>
      <c r="G47" s="54"/>
      <c r="H47" s="46"/>
      <c r="I47" s="54"/>
      <c r="J47" s="49"/>
    </row>
    <row r="48" spans="3:10" s="39" customFormat="1" ht="8.25" customHeight="1" thickTop="1">
      <c r="C48" s="45"/>
      <c r="D48" s="46"/>
      <c r="E48" s="45"/>
      <c r="F48" s="46"/>
      <c r="G48" s="45"/>
      <c r="H48" s="46"/>
      <c r="I48" s="45"/>
      <c r="J48" s="46"/>
    </row>
    <row r="49" spans="1:10" ht="18" customHeight="1" thickBot="1">
      <c r="A49" s="36" t="s">
        <v>142</v>
      </c>
      <c r="C49" s="241">
        <v>21.03</v>
      </c>
      <c r="D49" s="55"/>
      <c r="E49" s="239">
        <v>-0.61</v>
      </c>
      <c r="F49" s="55"/>
      <c r="G49" s="241">
        <v>58.52</v>
      </c>
      <c r="H49" s="55"/>
      <c r="I49" s="241">
        <v>20.33</v>
      </c>
      <c r="J49" s="49"/>
    </row>
    <row r="50" spans="3:10" ht="15.75" thickTop="1">
      <c r="C50" s="48"/>
      <c r="D50" s="46"/>
      <c r="E50" s="48"/>
      <c r="F50" s="46"/>
      <c r="G50" s="48"/>
      <c r="H50" s="46"/>
      <c r="I50" s="242"/>
      <c r="J50" s="49"/>
    </row>
    <row r="51" spans="1:10" ht="18" customHeight="1" thickBot="1">
      <c r="A51" s="36" t="s">
        <v>143</v>
      </c>
      <c r="C51" s="239">
        <v>20.17</v>
      </c>
      <c r="D51" s="46"/>
      <c r="E51" s="239">
        <v>-0.38</v>
      </c>
      <c r="F51" s="46"/>
      <c r="G51" s="239">
        <v>56.25</v>
      </c>
      <c r="H51" s="46"/>
      <c r="I51" s="243">
        <v>20.17</v>
      </c>
      <c r="J51" s="49"/>
    </row>
    <row r="52" spans="3:10" ht="15.75" thickTop="1">
      <c r="C52" s="56"/>
      <c r="D52" s="57"/>
      <c r="E52" s="56"/>
      <c r="F52" s="57"/>
      <c r="G52" s="56"/>
      <c r="H52" s="57"/>
      <c r="I52" s="56"/>
      <c r="J52" s="47"/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zoomScale="75" zoomScaleNormal="75" workbookViewId="0" topLeftCell="G1">
      <selection activeCell="M21" sqref="M21:M22"/>
    </sheetView>
  </sheetViews>
  <sheetFormatPr defaultColWidth="9.140625" defaultRowHeight="12.75"/>
  <cols>
    <col min="1" max="1" width="0.85546875" style="36" customWidth="1"/>
    <col min="2" max="2" width="19.8515625" style="36" customWidth="1"/>
    <col min="3" max="3" width="13.8515625" style="36" customWidth="1"/>
    <col min="4" max="4" width="13.00390625" style="36" customWidth="1"/>
    <col min="5" max="5" width="7.8515625" style="36" customWidth="1"/>
    <col min="6" max="6" width="13.00390625" style="36" customWidth="1"/>
    <col min="7" max="7" width="7.8515625" style="36" customWidth="1"/>
    <col min="8" max="8" width="13.00390625" style="36" customWidth="1"/>
    <col min="9" max="9" width="7.8515625" style="36" customWidth="1"/>
    <col min="10" max="10" width="13.00390625" style="36" customWidth="1"/>
    <col min="11" max="11" width="7.8515625" style="36" customWidth="1"/>
    <col min="12" max="12" width="13.00390625" style="36" customWidth="1"/>
    <col min="13" max="13" width="8.28125" style="36" customWidth="1"/>
    <col min="14" max="14" width="13.00390625" style="36" customWidth="1"/>
    <col min="15" max="15" width="8.28125" style="36" customWidth="1"/>
    <col min="16" max="16" width="13.00390625" style="36" customWidth="1"/>
    <col min="17" max="17" width="8.28125" style="36" customWidth="1"/>
    <col min="18" max="18" width="13.57421875" style="36" customWidth="1"/>
    <col min="19" max="19" width="14.57421875" style="36" customWidth="1"/>
    <col min="20" max="21" width="13.140625" style="36" bestFit="1" customWidth="1"/>
    <col min="22" max="22" width="14.7109375" style="36" customWidth="1"/>
    <col min="23" max="23" width="16.57421875" style="36" bestFit="1" customWidth="1"/>
    <col min="24" max="24" width="2.00390625" style="36" customWidth="1"/>
    <col min="25" max="25" width="3.28125" style="61" bestFit="1" customWidth="1"/>
    <col min="26" max="16384" width="3.00390625" style="36" customWidth="1"/>
  </cols>
  <sheetData>
    <row r="1" spans="22:23" ht="15.75">
      <c r="V1" s="32"/>
      <c r="W1" s="60" t="s">
        <v>81</v>
      </c>
    </row>
    <row r="2" spans="2:4" ht="15.75">
      <c r="B2" s="36" t="s">
        <v>26</v>
      </c>
      <c r="C2" s="32" t="s">
        <v>27</v>
      </c>
      <c r="D2" s="62" t="s">
        <v>28</v>
      </c>
    </row>
    <row r="3" ht="7.5" customHeight="1"/>
    <row r="4" spans="2:3" ht="15.75">
      <c r="B4" s="63" t="s">
        <v>78</v>
      </c>
      <c r="C4" s="32"/>
    </row>
    <row r="5" spans="2:4" ht="15.75">
      <c r="B5" s="36" t="s">
        <v>79</v>
      </c>
      <c r="C5" s="32" t="s">
        <v>27</v>
      </c>
      <c r="D5" s="62" t="s">
        <v>80</v>
      </c>
    </row>
    <row r="6" spans="3:4" ht="15.75">
      <c r="C6" s="32"/>
      <c r="D6" s="62"/>
    </row>
    <row r="7" spans="1:25" s="65" customFormat="1" ht="20.25">
      <c r="A7" s="64" t="s">
        <v>62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Y7" s="66"/>
    </row>
    <row r="8" spans="1:25" s="65" customFormat="1" ht="20.25">
      <c r="A8" s="64" t="s">
        <v>77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Y8" s="66"/>
    </row>
    <row r="9" ht="15.75" thickBot="1"/>
    <row r="10" spans="1:25" s="71" customFormat="1" ht="15">
      <c r="A10" s="67"/>
      <c r="B10" s="68"/>
      <c r="C10" s="69"/>
      <c r="D10" s="70" t="s">
        <v>9</v>
      </c>
      <c r="E10" s="70"/>
      <c r="F10" s="70" t="s">
        <v>29</v>
      </c>
      <c r="G10" s="70"/>
      <c r="H10" s="70"/>
      <c r="I10" s="70"/>
      <c r="J10" s="70"/>
      <c r="K10" s="70"/>
      <c r="L10" s="70" t="s">
        <v>30</v>
      </c>
      <c r="M10" s="70"/>
      <c r="N10" s="70"/>
      <c r="O10" s="70"/>
      <c r="P10" s="70"/>
      <c r="Q10" s="70"/>
      <c r="R10" s="245" t="s">
        <v>31</v>
      </c>
      <c r="S10" s="246"/>
      <c r="T10" s="245" t="s">
        <v>32</v>
      </c>
      <c r="U10" s="247"/>
      <c r="V10" s="248" t="s">
        <v>33</v>
      </c>
      <c r="W10" s="249"/>
      <c r="Y10" s="72"/>
    </row>
    <row r="11" spans="1:25" s="71" customFormat="1" ht="15">
      <c r="A11" s="73"/>
      <c r="B11" s="74"/>
      <c r="C11" s="75"/>
      <c r="D11" s="132" t="s">
        <v>63</v>
      </c>
      <c r="E11" s="76"/>
      <c r="F11" s="132" t="str">
        <f>D11</f>
        <v>31/12/1999</v>
      </c>
      <c r="G11" s="76"/>
      <c r="H11" s="76" t="s">
        <v>64</v>
      </c>
      <c r="I11" s="76"/>
      <c r="J11" s="76" t="s">
        <v>54</v>
      </c>
      <c r="K11" s="76"/>
      <c r="L11" s="76" t="str">
        <f>F11</f>
        <v>31/12/1999</v>
      </c>
      <c r="M11" s="76"/>
      <c r="N11" s="76" t="str">
        <f>H11</f>
        <v>31/12/1998</v>
      </c>
      <c r="O11" s="76"/>
      <c r="P11" s="76" t="s">
        <v>54</v>
      </c>
      <c r="Q11" s="76"/>
      <c r="R11" s="77" t="str">
        <f>L11</f>
        <v>31/12/1999</v>
      </c>
      <c r="S11" s="77" t="str">
        <f>N11</f>
        <v>31/12/1998</v>
      </c>
      <c r="T11" s="77" t="str">
        <f>R11</f>
        <v>31/12/1999</v>
      </c>
      <c r="U11" s="121" t="str">
        <f>S11</f>
        <v>31/12/1998</v>
      </c>
      <c r="V11" s="125" t="str">
        <f>T11</f>
        <v>31/12/1999</v>
      </c>
      <c r="W11" s="126" t="str">
        <f>U11</f>
        <v>31/12/1998</v>
      </c>
      <c r="Y11" s="72"/>
    </row>
    <row r="12" spans="1:25" s="71" customFormat="1" ht="15">
      <c r="A12" s="73"/>
      <c r="B12" s="74" t="s">
        <v>24</v>
      </c>
      <c r="C12" s="75"/>
      <c r="D12" s="78"/>
      <c r="E12" s="79" t="s">
        <v>34</v>
      </c>
      <c r="F12" s="78"/>
      <c r="G12" s="79" t="s">
        <v>34</v>
      </c>
      <c r="H12" s="78"/>
      <c r="I12" s="79" t="s">
        <v>34</v>
      </c>
      <c r="J12" s="78"/>
      <c r="K12" s="78"/>
      <c r="L12" s="78"/>
      <c r="M12" s="79" t="s">
        <v>34</v>
      </c>
      <c r="N12" s="78"/>
      <c r="O12" s="79" t="s">
        <v>34</v>
      </c>
      <c r="P12" s="78"/>
      <c r="Q12" s="78"/>
      <c r="R12" s="78"/>
      <c r="S12" s="78"/>
      <c r="T12" s="78"/>
      <c r="U12" s="122"/>
      <c r="V12" s="127"/>
      <c r="W12" s="80"/>
      <c r="Y12" s="72"/>
    </row>
    <row r="13" spans="1:25" s="85" customFormat="1" ht="15">
      <c r="A13" s="81"/>
      <c r="B13" s="82"/>
      <c r="C13" s="83"/>
      <c r="D13" s="79" t="s">
        <v>35</v>
      </c>
      <c r="E13" s="79" t="s">
        <v>36</v>
      </c>
      <c r="F13" s="79" t="s">
        <v>35</v>
      </c>
      <c r="G13" s="79" t="s">
        <v>36</v>
      </c>
      <c r="H13" s="79" t="s">
        <v>35</v>
      </c>
      <c r="I13" s="79" t="s">
        <v>36</v>
      </c>
      <c r="J13" s="79" t="s">
        <v>35</v>
      </c>
      <c r="K13" s="79" t="s">
        <v>37</v>
      </c>
      <c r="L13" s="79" t="s">
        <v>35</v>
      </c>
      <c r="M13" s="79" t="s">
        <v>36</v>
      </c>
      <c r="N13" s="79" t="s">
        <v>35</v>
      </c>
      <c r="O13" s="79" t="s">
        <v>36</v>
      </c>
      <c r="P13" s="79" t="s">
        <v>35</v>
      </c>
      <c r="Q13" s="79" t="s">
        <v>37</v>
      </c>
      <c r="R13" s="79" t="s">
        <v>37</v>
      </c>
      <c r="S13" s="79" t="s">
        <v>37</v>
      </c>
      <c r="T13" s="79" t="s">
        <v>37</v>
      </c>
      <c r="U13" s="123" t="s">
        <v>37</v>
      </c>
      <c r="V13" s="128" t="s">
        <v>37</v>
      </c>
      <c r="W13" s="84" t="s">
        <v>37</v>
      </c>
      <c r="Y13" s="86"/>
    </row>
    <row r="14" spans="1:25" s="85" customFormat="1" ht="15.75" thickBot="1">
      <c r="A14" s="87"/>
      <c r="B14" s="88"/>
      <c r="C14" s="89"/>
      <c r="D14" s="90" t="s">
        <v>38</v>
      </c>
      <c r="E14" s="90" t="s">
        <v>39</v>
      </c>
      <c r="F14" s="90" t="s">
        <v>38</v>
      </c>
      <c r="G14" s="90" t="s">
        <v>29</v>
      </c>
      <c r="H14" s="90" t="s">
        <v>38</v>
      </c>
      <c r="I14" s="90" t="s">
        <v>29</v>
      </c>
      <c r="J14" s="90" t="s">
        <v>38</v>
      </c>
      <c r="K14" s="90"/>
      <c r="L14" s="90" t="s">
        <v>38</v>
      </c>
      <c r="M14" s="90" t="s">
        <v>30</v>
      </c>
      <c r="N14" s="90" t="s">
        <v>38</v>
      </c>
      <c r="O14" s="90" t="s">
        <v>30</v>
      </c>
      <c r="P14" s="90" t="s">
        <v>38</v>
      </c>
      <c r="Q14" s="90"/>
      <c r="R14" s="90"/>
      <c r="S14" s="90"/>
      <c r="T14" s="90"/>
      <c r="U14" s="124"/>
      <c r="V14" s="129"/>
      <c r="W14" s="91"/>
      <c r="Y14" s="86"/>
    </row>
    <row r="15" spans="1:25" ht="15">
      <c r="A15" s="92"/>
      <c r="B15" s="39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  <c r="X15" s="71"/>
      <c r="Y15" s="72"/>
    </row>
    <row r="16" spans="1:25" ht="15.75">
      <c r="A16" s="92"/>
      <c r="B16" s="34" t="s">
        <v>40</v>
      </c>
      <c r="C16" s="93"/>
      <c r="D16" s="96">
        <v>15722</v>
      </c>
      <c r="E16" s="96">
        <f>+D16/$D$47*100</f>
        <v>60.483756175906265</v>
      </c>
      <c r="F16" s="96">
        <v>89.856</v>
      </c>
      <c r="G16" s="96">
        <f>+F16/$F$47*100</f>
        <v>58.0536370743179</v>
      </c>
      <c r="H16" s="96">
        <v>56.6</v>
      </c>
      <c r="I16" s="96">
        <f>+H16/H$47*100</f>
        <v>77.58419804531687</v>
      </c>
      <c r="J16" s="96">
        <f>+F16-H16</f>
        <v>33.25599999999999</v>
      </c>
      <c r="K16" s="96">
        <f>+J16/H16*100</f>
        <v>58.75618374558302</v>
      </c>
      <c r="L16" s="96">
        <v>56.518</v>
      </c>
      <c r="M16" s="96">
        <f>+L16/$L$47*100</f>
        <v>56.101168319386964</v>
      </c>
      <c r="N16" s="96">
        <v>56.6</v>
      </c>
      <c r="O16" s="96">
        <f>+N16/N$47*100</f>
        <v>77.58419804531687</v>
      </c>
      <c r="P16" s="96">
        <f>+L16-N16</f>
        <v>-0.08200000000000074</v>
      </c>
      <c r="Q16" s="96">
        <f>+P16/N16*100</f>
        <v>-0.14487632508834053</v>
      </c>
      <c r="R16" s="97">
        <v>0.111</v>
      </c>
      <c r="S16" s="97">
        <v>0.076</v>
      </c>
      <c r="T16" s="97">
        <v>0.0114</v>
      </c>
      <c r="U16" s="97">
        <v>0.008</v>
      </c>
      <c r="V16" s="97">
        <v>0</v>
      </c>
      <c r="W16" s="98">
        <v>0</v>
      </c>
      <c r="X16" s="99"/>
      <c r="Y16" s="72"/>
    </row>
    <row r="17" spans="1:25" ht="15">
      <c r="A17" s="92"/>
      <c r="B17" s="39"/>
      <c r="C17" s="93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7"/>
      <c r="T17" s="97"/>
      <c r="U17" s="97"/>
      <c r="V17" s="97"/>
      <c r="W17" s="98"/>
      <c r="X17" s="71"/>
      <c r="Y17" s="72"/>
    </row>
    <row r="18" spans="1:25" ht="15.75">
      <c r="A18" s="92"/>
      <c r="B18" s="34" t="s">
        <v>25</v>
      </c>
      <c r="C18" s="93"/>
      <c r="D18" s="96">
        <v>10556</v>
      </c>
      <c r="E18" s="96">
        <f>+D18/$D$47*100</f>
        <v>40.60975258827544</v>
      </c>
      <c r="F18" s="96">
        <v>63.603</v>
      </c>
      <c r="G18" s="96">
        <f>+F18/$F$47*100</f>
        <v>41.092252925100624</v>
      </c>
      <c r="H18" s="96">
        <v>21.5</v>
      </c>
      <c r="I18" s="96">
        <f>+H18/H$47*100</f>
        <v>29.471029292832373</v>
      </c>
      <c r="J18" s="96">
        <f>+F18-H18</f>
        <v>42.103</v>
      </c>
      <c r="K18" s="96">
        <f>+J18/H18*100</f>
        <v>195.8279069767442</v>
      </c>
      <c r="L18" s="96">
        <v>43.171</v>
      </c>
      <c r="M18" s="96">
        <f>+L18/$L$47*100</f>
        <v>42.8526051437817</v>
      </c>
      <c r="N18" s="96">
        <v>21.5</v>
      </c>
      <c r="O18" s="96">
        <f>+N18/N$47*100</f>
        <v>29.471029292832373</v>
      </c>
      <c r="P18" s="96">
        <f>+L18-N18</f>
        <v>21.671</v>
      </c>
      <c r="Q18" s="96">
        <f>+P18/N18*100</f>
        <v>100.7953488372093</v>
      </c>
      <c r="R18" s="97">
        <v>0.2235</v>
      </c>
      <c r="S18" s="97">
        <v>0.081</v>
      </c>
      <c r="T18" s="97">
        <v>0.0121</v>
      </c>
      <c r="U18" s="97">
        <v>0.003</v>
      </c>
      <c r="V18" s="97">
        <v>0</v>
      </c>
      <c r="W18" s="98">
        <v>0</v>
      </c>
      <c r="X18" s="99"/>
      <c r="Y18" s="72"/>
    </row>
    <row r="19" spans="1:25" ht="15">
      <c r="A19" s="92"/>
      <c r="B19" s="39" t="s">
        <v>41</v>
      </c>
      <c r="C19" s="93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97"/>
      <c r="T19" s="97"/>
      <c r="U19" s="97"/>
      <c r="V19" s="97"/>
      <c r="W19" s="98"/>
      <c r="X19" s="71"/>
      <c r="Y19" s="72"/>
    </row>
    <row r="20" spans="1:25" ht="15">
      <c r="A20" s="92"/>
      <c r="B20" s="39"/>
      <c r="C20" s="93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7"/>
      <c r="T20" s="97"/>
      <c r="U20" s="97"/>
      <c r="V20" s="97"/>
      <c r="W20" s="98"/>
      <c r="X20" s="71"/>
      <c r="Y20" s="72"/>
    </row>
    <row r="21" spans="1:25" ht="15">
      <c r="A21" s="92"/>
      <c r="B21" s="100" t="s">
        <v>55</v>
      </c>
      <c r="C21" s="39"/>
      <c r="D21" s="96">
        <v>2.6</v>
      </c>
      <c r="E21" s="96">
        <f>+D21/$D$47*100</f>
        <v>0.01000240211533878</v>
      </c>
      <c r="F21" s="96">
        <v>0</v>
      </c>
      <c r="G21" s="96">
        <f>+F21/$F$47*100</f>
        <v>0</v>
      </c>
      <c r="H21" s="96">
        <v>0</v>
      </c>
      <c r="I21" s="96">
        <f>+H21/H$47*100</f>
        <v>0</v>
      </c>
      <c r="J21" s="96">
        <f>+F21-H21</f>
        <v>0</v>
      </c>
      <c r="K21" s="96">
        <v>0</v>
      </c>
      <c r="L21" s="96">
        <v>0</v>
      </c>
      <c r="M21" s="96">
        <f>+L21/$L$47*100</f>
        <v>0</v>
      </c>
      <c r="N21" s="96">
        <v>0</v>
      </c>
      <c r="O21" s="96">
        <f>+N21/N$47*100</f>
        <v>0</v>
      </c>
      <c r="P21" s="96">
        <f>+L21-N21</f>
        <v>0</v>
      </c>
      <c r="Q21" s="96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8">
        <v>0</v>
      </c>
      <c r="X21" s="99"/>
      <c r="Y21" s="72"/>
    </row>
    <row r="22" spans="1:25" ht="15">
      <c r="A22" s="92"/>
      <c r="B22" s="39"/>
      <c r="C22" s="39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97"/>
      <c r="T22" s="97"/>
      <c r="U22" s="97"/>
      <c r="V22" s="97"/>
      <c r="W22" s="98"/>
      <c r="X22" s="71"/>
      <c r="Y22" s="72"/>
    </row>
    <row r="23" spans="1:25" ht="15">
      <c r="A23" s="92"/>
      <c r="B23" s="100" t="s">
        <v>56</v>
      </c>
      <c r="C23" s="39"/>
      <c r="D23" s="96">
        <v>0.209</v>
      </c>
      <c r="E23" s="96">
        <f>+D23/$D$47*100</f>
        <v>0.000804039246963771</v>
      </c>
      <c r="F23" s="96">
        <v>0</v>
      </c>
      <c r="G23" s="96">
        <f>+F23/$F$47*100</f>
        <v>0</v>
      </c>
      <c r="H23" s="96">
        <v>0</v>
      </c>
      <c r="I23" s="96">
        <f>+H23/H$47*100</f>
        <v>0</v>
      </c>
      <c r="J23" s="96">
        <f>+F23-H23</f>
        <v>0</v>
      </c>
      <c r="K23" s="96">
        <v>0</v>
      </c>
      <c r="L23" s="96">
        <v>0</v>
      </c>
      <c r="M23" s="96">
        <f>+L23/$L$47*100</f>
        <v>0</v>
      </c>
      <c r="N23" s="96">
        <v>0</v>
      </c>
      <c r="O23" s="96">
        <f>+N23/N$47*100</f>
        <v>0</v>
      </c>
      <c r="P23" s="96">
        <f>+L23-N23</f>
        <v>0</v>
      </c>
      <c r="Q23" s="96">
        <v>0</v>
      </c>
      <c r="R23" s="97">
        <v>0.04</v>
      </c>
      <c r="S23" s="97">
        <v>0.073</v>
      </c>
      <c r="T23" s="97">
        <v>0</v>
      </c>
      <c r="U23" s="97">
        <v>0.065</v>
      </c>
      <c r="V23" s="97">
        <v>0</v>
      </c>
      <c r="W23" s="98">
        <v>0</v>
      </c>
      <c r="X23" s="99"/>
      <c r="Y23" s="72"/>
    </row>
    <row r="24" spans="1:25" ht="15">
      <c r="A24" s="92"/>
      <c r="B24" s="39"/>
      <c r="C24" s="39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7"/>
      <c r="T24" s="97"/>
      <c r="U24" s="97"/>
      <c r="V24" s="97"/>
      <c r="W24" s="98"/>
      <c r="X24" s="71"/>
      <c r="Y24" s="72"/>
    </row>
    <row r="25" spans="1:25" ht="15">
      <c r="A25" s="92"/>
      <c r="B25" s="101" t="s">
        <v>57</v>
      </c>
      <c r="C25" s="39"/>
      <c r="D25" s="96">
        <v>2.264</v>
      </c>
      <c r="E25" s="96">
        <f>+D25/$D$47*100</f>
        <v>0.008709783995818074</v>
      </c>
      <c r="F25" s="96">
        <v>1.026</v>
      </c>
      <c r="G25" s="96">
        <f>+F25/$F$47*100</f>
        <v>0.6628720579399281</v>
      </c>
      <c r="H25" s="96">
        <v>0.3</v>
      </c>
      <c r="I25" s="96">
        <f>+H25/H$47*100</f>
        <v>0.4112236645511494</v>
      </c>
      <c r="J25" s="96">
        <f>+F25-H25</f>
        <v>0.726</v>
      </c>
      <c r="K25" s="96">
        <v>0</v>
      </c>
      <c r="L25" s="96">
        <v>1.026</v>
      </c>
      <c r="M25" s="96">
        <f>+L25/$L$47*100</f>
        <v>1.0184330424942676</v>
      </c>
      <c r="N25" s="96">
        <v>0.3</v>
      </c>
      <c r="O25" s="96">
        <f>+N25/N$47*100</f>
        <v>0.4112236645511494</v>
      </c>
      <c r="P25" s="96">
        <f>+L25-N25</f>
        <v>0.726</v>
      </c>
      <c r="Q25" s="96">
        <v>0</v>
      </c>
      <c r="R25" s="97">
        <v>0.9231</v>
      </c>
      <c r="S25" s="97">
        <v>0.439</v>
      </c>
      <c r="T25" s="97">
        <v>0.9064</v>
      </c>
      <c r="U25" s="97">
        <v>0.418</v>
      </c>
      <c r="V25" s="97">
        <v>0</v>
      </c>
      <c r="W25" s="98">
        <v>0</v>
      </c>
      <c r="X25" s="99"/>
      <c r="Y25" s="72"/>
    </row>
    <row r="26" spans="1:25" ht="15">
      <c r="A26" s="92"/>
      <c r="B26" s="39" t="s">
        <v>58</v>
      </c>
      <c r="C26" s="39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7"/>
      <c r="T26" s="97"/>
      <c r="U26" s="97"/>
      <c r="V26" s="97"/>
      <c r="W26" s="98"/>
      <c r="X26" s="71"/>
      <c r="Y26" s="72"/>
    </row>
    <row r="27" spans="1:25" ht="15">
      <c r="A27" s="92"/>
      <c r="B27" s="39"/>
      <c r="C27" s="93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7"/>
      <c r="T27" s="97"/>
      <c r="U27" s="97"/>
      <c r="V27" s="97"/>
      <c r="W27" s="98"/>
      <c r="X27" s="71"/>
      <c r="Y27" s="72"/>
    </row>
    <row r="28" spans="1:25" ht="15.75">
      <c r="A28" s="92"/>
      <c r="B28" s="34" t="s">
        <v>42</v>
      </c>
      <c r="C28" s="93"/>
      <c r="D28" s="96">
        <v>88.34</v>
      </c>
      <c r="E28" s="96">
        <f>+D28/$D$47*100</f>
        <v>0.3398508472573184</v>
      </c>
      <c r="F28" s="96">
        <v>-1.772</v>
      </c>
      <c r="G28" s="96">
        <f>+F28/$F$47*100</f>
        <v>-1.144843359327049</v>
      </c>
      <c r="H28" s="96">
        <v>-7.4</v>
      </c>
      <c r="I28" s="96">
        <f>+H28/H$47*100</f>
        <v>-10.143517058928353</v>
      </c>
      <c r="J28" s="96">
        <f>+F28-H28</f>
        <v>5.628</v>
      </c>
      <c r="K28" s="96">
        <f>+J28/H28*100</f>
        <v>-76.05405405405405</v>
      </c>
      <c r="L28" s="96">
        <v>-1.772</v>
      </c>
      <c r="M28" s="96">
        <f>+L28/$L$47*100</f>
        <v>-1.75893114161778</v>
      </c>
      <c r="N28" s="96">
        <v>-7.4</v>
      </c>
      <c r="O28" s="96">
        <f>+N28/N$47*100</f>
        <v>-10.143517058928353</v>
      </c>
      <c r="P28" s="96">
        <f>+L28-N28</f>
        <v>5.628</v>
      </c>
      <c r="Q28" s="96">
        <f>+P28/N28*100</f>
        <v>-76.05405405405405</v>
      </c>
      <c r="R28" s="97">
        <v>0.6377</v>
      </c>
      <c r="S28" s="97">
        <v>-0.673</v>
      </c>
      <c r="T28" s="97">
        <v>-0.0401</v>
      </c>
      <c r="U28" s="97">
        <v>-0.13</v>
      </c>
      <c r="V28" s="97">
        <v>0</v>
      </c>
      <c r="W28" s="98">
        <v>0</v>
      </c>
      <c r="X28" s="99"/>
      <c r="Y28" s="72"/>
    </row>
    <row r="29" spans="1:25" ht="15">
      <c r="A29" s="92"/>
      <c r="B29" s="39"/>
      <c r="C29" s="93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97"/>
      <c r="T29" s="97"/>
      <c r="U29" s="97"/>
      <c r="V29" s="97"/>
      <c r="W29" s="98"/>
      <c r="X29" s="71"/>
      <c r="Y29" s="72"/>
    </row>
    <row r="30" spans="1:25" ht="15.75">
      <c r="A30" s="92"/>
      <c r="B30" s="34" t="s">
        <v>43</v>
      </c>
      <c r="C30" s="93"/>
      <c r="D30" s="96">
        <v>23.635</v>
      </c>
      <c r="E30" s="96">
        <f>+D30/$D$47*100</f>
        <v>0.09092568230616618</v>
      </c>
      <c r="F30" s="96">
        <v>0.209</v>
      </c>
      <c r="G30" s="96">
        <f>+F30/$F$47*100</f>
        <v>0.1350294932840594</v>
      </c>
      <c r="H30" s="96">
        <v>1.4</v>
      </c>
      <c r="I30" s="96">
        <f>+H30/H$47*100</f>
        <v>1.9190437679053638</v>
      </c>
      <c r="J30" s="96">
        <f>+F30-H30</f>
        <v>-1.1909999999999998</v>
      </c>
      <c r="K30" s="96">
        <f>+J30/H30*100</f>
        <v>-85.07142857142857</v>
      </c>
      <c r="L30" s="96">
        <v>0.209</v>
      </c>
      <c r="M30" s="96">
        <f>+L30/$L$47*100</f>
        <v>0.20745858273031378</v>
      </c>
      <c r="N30" s="96">
        <v>1.4</v>
      </c>
      <c r="O30" s="96">
        <f>+N30/N$47*100</f>
        <v>1.9190437679053638</v>
      </c>
      <c r="P30" s="96">
        <f>+L30-N30</f>
        <v>-1.1909999999999998</v>
      </c>
      <c r="Q30" s="96">
        <f>+P30/N30*100</f>
        <v>-85.07142857142857</v>
      </c>
      <c r="R30" s="97">
        <v>0.0215</v>
      </c>
      <c r="S30" s="97">
        <v>0.115</v>
      </c>
      <c r="T30" s="97">
        <v>0.0177</v>
      </c>
      <c r="U30" s="97">
        <v>0.018</v>
      </c>
      <c r="V30" s="97">
        <v>0</v>
      </c>
      <c r="W30" s="98">
        <v>0</v>
      </c>
      <c r="X30" s="99"/>
      <c r="Y30" s="72"/>
    </row>
    <row r="31" spans="1:25" ht="15">
      <c r="A31" s="92"/>
      <c r="B31" s="39"/>
      <c r="C31" s="93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7"/>
      <c r="T31" s="97"/>
      <c r="U31" s="97"/>
      <c r="V31" s="97"/>
      <c r="W31" s="98"/>
      <c r="X31" s="71"/>
      <c r="Y31" s="72"/>
    </row>
    <row r="32" spans="1:25" ht="15.75">
      <c r="A32" s="92"/>
      <c r="B32" s="34" t="s">
        <v>44</v>
      </c>
      <c r="C32" s="39"/>
      <c r="D32" s="96">
        <v>16.748</v>
      </c>
      <c r="E32" s="96">
        <f>+D32/$D$47*100</f>
        <v>0.06443085793372842</v>
      </c>
      <c r="F32" s="96">
        <v>0.239</v>
      </c>
      <c r="G32" s="96">
        <f>+F32/$F$47*100</f>
        <v>0.15441171720043156</v>
      </c>
      <c r="H32" s="96">
        <v>-0.033</v>
      </c>
      <c r="I32" s="96">
        <f>+H32/H$47*100</f>
        <v>-0.04523460310062644</v>
      </c>
      <c r="J32" s="96">
        <f>+F32-H32</f>
        <v>0.272</v>
      </c>
      <c r="K32" s="96">
        <v>0</v>
      </c>
      <c r="L32" s="96">
        <v>0.239</v>
      </c>
      <c r="M32" s="96">
        <f>+L32/$L$47*100</f>
        <v>0.23723732666289468</v>
      </c>
      <c r="N32" s="96">
        <v>-0.033</v>
      </c>
      <c r="O32" s="96">
        <f>+N32/N$47*100</f>
        <v>-0.04523460310062644</v>
      </c>
      <c r="P32" s="96">
        <f>+L32-N32</f>
        <v>0.272</v>
      </c>
      <c r="Q32" s="96">
        <v>0</v>
      </c>
      <c r="R32" s="97">
        <v>0.0574</v>
      </c>
      <c r="S32" s="97">
        <v>0.008</v>
      </c>
      <c r="T32" s="97">
        <v>0.0285</v>
      </c>
      <c r="U32" s="97">
        <v>-0.0007</v>
      </c>
      <c r="V32" s="97">
        <v>0</v>
      </c>
      <c r="W32" s="98">
        <v>0</v>
      </c>
      <c r="X32" s="99"/>
      <c r="Y32" s="72"/>
    </row>
    <row r="33" spans="1:25" ht="15">
      <c r="A33" s="92"/>
      <c r="B33" s="39"/>
      <c r="C33" s="39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7"/>
      <c r="T33" s="97"/>
      <c r="U33" s="97"/>
      <c r="V33" s="97"/>
      <c r="W33" s="98"/>
      <c r="X33" s="71"/>
      <c r="Y33" s="72"/>
    </row>
    <row r="34" spans="1:25" ht="15.75">
      <c r="A34" s="92"/>
      <c r="B34" s="34" t="s">
        <v>45</v>
      </c>
      <c r="C34" s="39"/>
      <c r="D34" s="96">
        <v>18.045</v>
      </c>
      <c r="E34" s="96">
        <f>+D34/$D$47*100</f>
        <v>0.0694205177581878</v>
      </c>
      <c r="F34" s="96">
        <v>1.384</v>
      </c>
      <c r="G34" s="96">
        <f>+F34/$F$47*100</f>
        <v>0.8941665966753024</v>
      </c>
      <c r="H34" s="96">
        <v>0.5</v>
      </c>
      <c r="I34" s="96">
        <f>+H34/H$47*100</f>
        <v>0.6853727742519157</v>
      </c>
      <c r="J34" s="96">
        <f>+F34-H34</f>
        <v>0.8839999999999999</v>
      </c>
      <c r="K34" s="96">
        <f>+J34/H34*100</f>
        <v>176.79999999999998</v>
      </c>
      <c r="L34" s="96">
        <v>1.116</v>
      </c>
      <c r="M34" s="96">
        <f>+L34/$L$47*100</f>
        <v>1.1077692742920107</v>
      </c>
      <c r="N34" s="96">
        <v>0.5</v>
      </c>
      <c r="O34" s="96">
        <f>+N34/N$47*100</f>
        <v>0.6853727742519157</v>
      </c>
      <c r="P34" s="96">
        <f>+L34-N34</f>
        <v>0.6160000000000001</v>
      </c>
      <c r="Q34" s="96">
        <f>+P34/N34*100</f>
        <v>123.20000000000002</v>
      </c>
      <c r="R34" s="97">
        <v>0.3225</v>
      </c>
      <c r="S34" s="97">
        <v>0.125</v>
      </c>
      <c r="T34" s="97">
        <v>0.1534</v>
      </c>
      <c r="U34" s="97">
        <v>0.083</v>
      </c>
      <c r="V34" s="97">
        <v>0</v>
      </c>
      <c r="W34" s="98">
        <v>0</v>
      </c>
      <c r="X34" s="99"/>
      <c r="Y34" s="72"/>
    </row>
    <row r="35" spans="1:25" ht="15">
      <c r="A35" s="92"/>
      <c r="B35" s="39"/>
      <c r="C35" s="39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7"/>
      <c r="T35" s="97"/>
      <c r="U35" s="97"/>
      <c r="V35" s="97"/>
      <c r="W35" s="98"/>
      <c r="X35" s="71"/>
      <c r="Y35" s="72"/>
    </row>
    <row r="36" spans="1:24" ht="15.75">
      <c r="A36" s="92"/>
      <c r="B36" s="34" t="s">
        <v>46</v>
      </c>
      <c r="C36" s="39"/>
      <c r="D36" s="96">
        <v>0.585</v>
      </c>
      <c r="E36" s="96">
        <f>+D36/$D$47*100</f>
        <v>0.002250540475951225</v>
      </c>
      <c r="F36" s="96">
        <v>0.2</v>
      </c>
      <c r="G36" s="96">
        <f>+F36/$F$47*100</f>
        <v>0.12921482610914775</v>
      </c>
      <c r="H36" s="96">
        <v>0.086</v>
      </c>
      <c r="I36" s="96">
        <f>+H36/H$47*100</f>
        <v>0.1178841171713295</v>
      </c>
      <c r="J36" s="96">
        <f>+F36-H36</f>
        <v>0.11400000000000002</v>
      </c>
      <c r="K36" s="96">
        <v>0</v>
      </c>
      <c r="L36" s="96">
        <v>0.2</v>
      </c>
      <c r="M36" s="96">
        <f>+L36/$L$47*100</f>
        <v>0.1985249595505395</v>
      </c>
      <c r="N36" s="96">
        <v>0.086</v>
      </c>
      <c r="O36" s="96">
        <f>+N36/N$47*100</f>
        <v>0.1178841171713295</v>
      </c>
      <c r="P36" s="96">
        <f>+L36-N36</f>
        <v>0.11400000000000002</v>
      </c>
      <c r="Q36" s="96">
        <v>0</v>
      </c>
      <c r="R36" s="97">
        <v>2.873</v>
      </c>
      <c r="S36" s="97">
        <v>0.857</v>
      </c>
      <c r="T36" s="97">
        <v>0.68287</v>
      </c>
      <c r="U36" s="97">
        <v>0.254</v>
      </c>
      <c r="V36" s="97">
        <v>0</v>
      </c>
      <c r="W36" s="98">
        <v>0</v>
      </c>
      <c r="X36" s="102"/>
    </row>
    <row r="37" spans="1:23" ht="15.75">
      <c r="A37" s="92"/>
      <c r="B37" s="34"/>
      <c r="C37" s="39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7"/>
      <c r="T37" s="97"/>
      <c r="U37" s="97"/>
      <c r="V37" s="97"/>
      <c r="W37" s="98"/>
    </row>
    <row r="38" spans="1:24" ht="15.75">
      <c r="A38" s="92"/>
      <c r="B38" s="34" t="s">
        <v>47</v>
      </c>
      <c r="C38" s="39"/>
      <c r="D38" s="96">
        <v>0.047</v>
      </c>
      <c r="E38" s="96">
        <f>+D38/$D$47*100</f>
        <v>0.0001808126536234318</v>
      </c>
      <c r="F38" s="96">
        <v>0.036</v>
      </c>
      <c r="G38" s="96">
        <f>+F38/$F$47*100</f>
        <v>0.023258668699646594</v>
      </c>
      <c r="H38" s="96">
        <v>0</v>
      </c>
      <c r="I38" s="96">
        <f>+H38/H$47*100</f>
        <v>0</v>
      </c>
      <c r="J38" s="96">
        <f>+F38-H38</f>
        <v>0.036</v>
      </c>
      <c r="K38" s="96">
        <v>0</v>
      </c>
      <c r="L38" s="96">
        <v>0.036</v>
      </c>
      <c r="M38" s="96">
        <f>+L38/$L$47*100</f>
        <v>0.03573449271909711</v>
      </c>
      <c r="N38" s="96">
        <v>0</v>
      </c>
      <c r="O38" s="96">
        <f>+N38/N$47*100</f>
        <v>0</v>
      </c>
      <c r="P38" s="96">
        <f>+L38-N38</f>
        <v>0.036</v>
      </c>
      <c r="Q38" s="96">
        <v>0</v>
      </c>
      <c r="R38" s="97">
        <v>1.5621</v>
      </c>
      <c r="S38" s="97">
        <v>0</v>
      </c>
      <c r="T38" s="97">
        <v>1.5219</v>
      </c>
      <c r="U38" s="97">
        <v>0</v>
      </c>
      <c r="V38" s="97">
        <v>0</v>
      </c>
      <c r="W38" s="98">
        <v>0</v>
      </c>
      <c r="X38" s="102"/>
    </row>
    <row r="39" spans="1:23" ht="15.75">
      <c r="A39" s="92"/>
      <c r="B39" s="34"/>
      <c r="C39" s="39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7"/>
      <c r="S39" s="97"/>
      <c r="T39" s="97"/>
      <c r="U39" s="97"/>
      <c r="V39" s="97"/>
      <c r="W39" s="98"/>
    </row>
    <row r="40" spans="1:24" ht="15.75">
      <c r="A40" s="92"/>
      <c r="B40" s="103" t="s">
        <v>48</v>
      </c>
      <c r="C40" s="39"/>
      <c r="D40" s="96">
        <v>0.698</v>
      </c>
      <c r="E40" s="96">
        <f>+D40/$D$47*100</f>
        <v>0.002685260260194795</v>
      </c>
      <c r="F40" s="96">
        <v>0</v>
      </c>
      <c r="G40" s="96">
        <f>+F40/$F$47*100</f>
        <v>0</v>
      </c>
      <c r="H40" s="96">
        <v>0</v>
      </c>
      <c r="I40" s="96">
        <f>+H40/H$47*100</f>
        <v>0</v>
      </c>
      <c r="J40" s="96">
        <f>+F40-H40</f>
        <v>0</v>
      </c>
      <c r="K40" s="96">
        <v>0</v>
      </c>
      <c r="L40" s="96">
        <v>0</v>
      </c>
      <c r="M40" s="96">
        <f>+L40/$L$47*100</f>
        <v>0</v>
      </c>
      <c r="N40" s="96">
        <v>0</v>
      </c>
      <c r="O40" s="96">
        <f>+N40/N$47*100</f>
        <v>0</v>
      </c>
      <c r="P40" s="96">
        <f>+L40-N40</f>
        <v>0</v>
      </c>
      <c r="Q40" s="96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8">
        <v>0</v>
      </c>
      <c r="X40" s="102"/>
    </row>
    <row r="41" spans="1:23" ht="15.75">
      <c r="A41" s="92"/>
      <c r="B41" s="34"/>
      <c r="C41" s="39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7"/>
      <c r="T41" s="97"/>
      <c r="U41" s="97"/>
      <c r="V41" s="97"/>
      <c r="W41" s="98"/>
    </row>
    <row r="42" spans="1:24" ht="15.75">
      <c r="A42" s="92"/>
      <c r="B42" s="34" t="s">
        <v>49</v>
      </c>
      <c r="C42" s="39"/>
      <c r="D42" s="96">
        <v>0</v>
      </c>
      <c r="E42" s="96">
        <f>+D42/$D$47*100</f>
        <v>0</v>
      </c>
      <c r="F42" s="96">
        <v>0</v>
      </c>
      <c r="G42" s="96">
        <f>+F42/$F$47*100</f>
        <v>0</v>
      </c>
      <c r="H42" s="96">
        <v>0</v>
      </c>
      <c r="I42" s="96">
        <f>+H42/H$47*100</f>
        <v>0</v>
      </c>
      <c r="J42" s="96">
        <f>+F42-H42</f>
        <v>0</v>
      </c>
      <c r="K42" s="96">
        <v>0</v>
      </c>
      <c r="L42" s="96">
        <v>0</v>
      </c>
      <c r="M42" s="96">
        <f>+L42/$L$47*100</f>
        <v>0</v>
      </c>
      <c r="N42" s="96">
        <v>0</v>
      </c>
      <c r="O42" s="96">
        <f>+N42/N$47*100</f>
        <v>0</v>
      </c>
      <c r="P42" s="96">
        <f>+L42-N42</f>
        <v>0</v>
      </c>
      <c r="Q42" s="96">
        <v>0</v>
      </c>
      <c r="R42" s="97">
        <v>0</v>
      </c>
      <c r="S42" s="97">
        <v>0</v>
      </c>
      <c r="T42" s="97">
        <v>0</v>
      </c>
      <c r="U42" s="97">
        <v>0</v>
      </c>
      <c r="V42" s="97">
        <v>0</v>
      </c>
      <c r="W42" s="98">
        <v>0</v>
      </c>
      <c r="X42" s="102"/>
    </row>
    <row r="43" spans="1:23" ht="15">
      <c r="A43" s="92"/>
      <c r="B43" s="39"/>
      <c r="C43" s="39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7"/>
      <c r="T43" s="97"/>
      <c r="U43" s="97"/>
      <c r="V43" s="97"/>
      <c r="W43" s="98"/>
    </row>
    <row r="44" spans="1:23" ht="15">
      <c r="A44" s="92"/>
      <c r="B44" s="39"/>
      <c r="C44" s="39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7"/>
      <c r="T44" s="97"/>
      <c r="U44" s="97"/>
      <c r="V44" s="97"/>
      <c r="W44" s="98"/>
    </row>
    <row r="45" spans="1:23" ht="15">
      <c r="A45" s="92" t="s">
        <v>50</v>
      </c>
      <c r="B45" s="39"/>
      <c r="C45" s="39"/>
      <c r="D45" s="96">
        <v>-437.415</v>
      </c>
      <c r="E45" s="96">
        <f>+D45/$D$47*100</f>
        <v>-1.6827695081849663</v>
      </c>
      <c r="F45" s="96">
        <v>0</v>
      </c>
      <c r="G45" s="96">
        <f>+F45/$F$47*100</f>
        <v>0</v>
      </c>
      <c r="H45" s="96">
        <v>0</v>
      </c>
      <c r="I45" s="96">
        <f>+H45/H$47*100</f>
        <v>0</v>
      </c>
      <c r="J45" s="96">
        <f>+F45-H45</f>
        <v>0</v>
      </c>
      <c r="K45" s="96">
        <v>0</v>
      </c>
      <c r="L45" s="96">
        <v>0</v>
      </c>
      <c r="M45" s="96">
        <f>+L45/$L$47*100</f>
        <v>0</v>
      </c>
      <c r="N45" s="96">
        <v>0</v>
      </c>
      <c r="O45" s="96">
        <f>+N45/N$47*100</f>
        <v>0</v>
      </c>
      <c r="P45" s="96">
        <f>+L45-N45</f>
        <v>0</v>
      </c>
      <c r="Q45" s="96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8">
        <v>0</v>
      </c>
    </row>
    <row r="46" spans="1:23" ht="15">
      <c r="A46" s="104"/>
      <c r="B46" s="105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7"/>
      <c r="S46" s="107"/>
      <c r="T46" s="107"/>
      <c r="U46" s="107"/>
      <c r="V46" s="107"/>
      <c r="W46" s="108"/>
    </row>
    <row r="47" spans="1:24" ht="15.75">
      <c r="A47" s="92"/>
      <c r="B47" s="34" t="s">
        <v>18</v>
      </c>
      <c r="C47" s="39"/>
      <c r="D47" s="96">
        <f>SUM(D16:D45)</f>
        <v>25993.75599999999</v>
      </c>
      <c r="E47" s="96">
        <f>+D47/$D$47*100</f>
        <v>100</v>
      </c>
      <c r="F47" s="96">
        <f>SUM(F16:F45)</f>
        <v>154.781</v>
      </c>
      <c r="G47" s="96">
        <f>+F47/$F$47*100</f>
        <v>100</v>
      </c>
      <c r="H47" s="96">
        <f>SUM(H16:H45)</f>
        <v>72.95299999999999</v>
      </c>
      <c r="I47" s="96">
        <f>+H47/H$47*100</f>
        <v>100</v>
      </c>
      <c r="J47" s="96">
        <f>+F47-H47</f>
        <v>81.82800000000002</v>
      </c>
      <c r="K47" s="96">
        <f>+J47/H47*100</f>
        <v>112.16536674297156</v>
      </c>
      <c r="L47" s="96">
        <f>SUM(L16:L45)</f>
        <v>100.743</v>
      </c>
      <c r="M47" s="96">
        <f>+L47/$L$47*100</f>
        <v>100</v>
      </c>
      <c r="N47" s="96">
        <f>SUM(N16:N45)</f>
        <v>72.95299999999999</v>
      </c>
      <c r="O47" s="96">
        <f>+N47/N$47*100</f>
        <v>100</v>
      </c>
      <c r="P47" s="96">
        <f>+L47-N47</f>
        <v>27.790000000000006</v>
      </c>
      <c r="Q47" s="96">
        <f>+P47/N47*100</f>
        <v>38.093018792921484</v>
      </c>
      <c r="R47" s="97">
        <v>0.1669</v>
      </c>
      <c r="S47" s="97">
        <v>0.084</v>
      </c>
      <c r="T47" s="97">
        <v>0.0119</v>
      </c>
      <c r="U47" s="97">
        <v>0.005</v>
      </c>
      <c r="V47" s="97">
        <v>0</v>
      </c>
      <c r="W47" s="98">
        <v>0</v>
      </c>
      <c r="X47" s="102"/>
    </row>
    <row r="48" spans="1:23" ht="15.75" thickBot="1">
      <c r="A48" s="109"/>
      <c r="B48" s="110"/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13"/>
      <c r="T48" s="114"/>
      <c r="U48" s="112"/>
      <c r="V48" s="113"/>
      <c r="W48" s="115"/>
    </row>
    <row r="49" spans="4:21" ht="9" customHeight="1">
      <c r="D49" s="116"/>
      <c r="F49" s="117"/>
      <c r="L49" s="117"/>
      <c r="R49" s="118"/>
      <c r="T49" s="119"/>
      <c r="U49" s="118"/>
    </row>
    <row r="50" spans="4:21" ht="15">
      <c r="D50" s="116" t="s">
        <v>85</v>
      </c>
      <c r="F50" s="117" t="s">
        <v>85</v>
      </c>
      <c r="H50" s="116"/>
      <c r="L50" s="116" t="s">
        <v>85</v>
      </c>
      <c r="R50" s="118"/>
      <c r="T50" s="119"/>
      <c r="U50" s="118"/>
    </row>
    <row r="51" spans="6:21" ht="15">
      <c r="F51" s="116"/>
      <c r="R51" s="118"/>
      <c r="T51" s="119"/>
      <c r="U51" s="118"/>
    </row>
    <row r="52" ht="15">
      <c r="D52" s="116"/>
    </row>
    <row r="53" ht="15.75">
      <c r="B53" s="32" t="s">
        <v>61</v>
      </c>
    </row>
    <row r="56" ht="15">
      <c r="L56" s="120"/>
    </row>
  </sheetData>
  <mergeCells count="3">
    <mergeCell ref="R10:S10"/>
    <mergeCell ref="T10:U10"/>
    <mergeCell ref="V10:W10"/>
  </mergeCells>
  <printOptions/>
  <pageMargins left="0.25" right="0.5" top="0.25" bottom="0.25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Leong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Lin</dc:creator>
  <cp:keywords/>
  <dc:description/>
  <cp:lastModifiedBy>Hong Leong Secretarial Services</cp:lastModifiedBy>
  <cp:lastPrinted>2000-08-03T07:47:11Z</cp:lastPrinted>
  <dcterms:created xsi:type="dcterms:W3CDTF">1999-08-02T06:03:33Z</dcterms:created>
  <dcterms:modified xsi:type="dcterms:W3CDTF">1999-12-20T15:24:00Z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